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C7F4ACF8-CEC3-4EEC-9E3F-5F1EC16406CF}" xr6:coauthVersionLast="45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Баланс 2кв" sheetId="20" r:id="rId1"/>
    <sheet name="Баланс 2 кв" sheetId="21" r:id="rId2"/>
    <sheet name="телефон 3 кв " sheetId="57" state="hidden" r:id="rId3"/>
    <sheet name="50% ГНИ-2017" sheetId="59" state="hidden" r:id="rId4"/>
  </sheets>
  <definedNames>
    <definedName name="_xlnm.Print_Area" localSheetId="3">'50% ГНИ-2017'!$A$1:$C$28</definedName>
    <definedName name="_xlnm.Print_Area" localSheetId="1">'Баланс 2 кв'!$B$65:$E$123</definedName>
  </definedNames>
  <calcPr calcId="191029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21" l="1"/>
  <c r="E78" i="21"/>
  <c r="E67" i="21"/>
  <c r="E66" i="21"/>
  <c r="E63" i="21"/>
  <c r="E45" i="21"/>
  <c r="E33" i="21"/>
  <c r="E26" i="21"/>
  <c r="E14" i="21"/>
  <c r="E13" i="21"/>
  <c r="E9" i="21"/>
  <c r="D79" i="21"/>
  <c r="D78" i="21"/>
  <c r="D67" i="21"/>
  <c r="D66" i="21"/>
  <c r="D63" i="21"/>
  <c r="D45" i="21"/>
  <c r="D33" i="21"/>
  <c r="D26" i="21"/>
  <c r="D14" i="21"/>
  <c r="D13" i="21"/>
  <c r="D9" i="21"/>
  <c r="E97" i="21" l="1"/>
  <c r="D97" i="21"/>
  <c r="D98" i="21" s="1"/>
  <c r="E24" i="21"/>
  <c r="D52" i="21"/>
  <c r="E98" i="21"/>
  <c r="E52" i="21"/>
  <c r="D24" i="21"/>
  <c r="C6" i="59"/>
  <c r="E53" i="21" l="1"/>
  <c r="D53" i="21"/>
  <c r="D21" i="59"/>
  <c r="C21" i="59"/>
  <c r="D16" i="59"/>
  <c r="D11" i="59"/>
  <c r="C11" i="59"/>
  <c r="D6" i="59"/>
  <c r="D12" i="59" s="1"/>
  <c r="B5" i="59"/>
  <c r="E6" i="59" s="1"/>
  <c r="E12" i="59" s="1"/>
  <c r="E4" i="59"/>
  <c r="C11" i="57"/>
  <c r="C24" i="59" l="1"/>
  <c r="E16" i="59"/>
  <c r="E21" i="59" s="1"/>
  <c r="D24" i="59"/>
</calcChain>
</file>

<file path=xl/sharedStrings.xml><?xml version="1.0" encoding="utf-8"?>
<sst xmlns="http://schemas.openxmlformats.org/spreadsheetml/2006/main" count="320" uniqueCount="293">
  <si>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</si>
  <si>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</si>
  <si>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</si>
  <si>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</si>
  <si>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</si>
  <si>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</si>
  <si>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</si>
  <si>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</si>
  <si>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</si>
  <si>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</si>
  <si>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</si>
  <si>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</si>
  <si>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</si>
  <si>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</si>
  <si>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</si>
  <si>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</si>
  <si>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</si>
  <si>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</si>
  <si>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</si>
  <si>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</si>
  <si>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</si>
  <si>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</si>
  <si>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</si>
  <si>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</si>
  <si>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</si>
  <si>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</si>
  <si>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</si>
  <si>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</si>
  <si>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</si>
  <si>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</si>
  <si>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</si>
  <si>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</si>
  <si>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</si>
  <si>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</si>
  <si>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</si>
  <si>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</si>
  <si>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</si>
  <si>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</si>
  <si>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</si>
  <si>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</si>
  <si>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</si>
  <si>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</si>
  <si>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</si>
  <si>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</si>
  <si>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</si>
  <si>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</si>
  <si>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</si>
  <si>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</si>
  <si>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</si>
  <si>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</si>
  <si>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</si>
  <si>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</si>
  <si>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</si>
  <si>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</si>
  <si>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</si>
  <si>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</si>
  <si>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</si>
  <si>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</si>
  <si>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</si>
  <si>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</si>
  <si>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</si>
  <si>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</si>
  <si>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</si>
  <si>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</si>
  <si>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</si>
  <si>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</si>
  <si>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</si>
  <si>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</si>
  <si>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</si>
  <si>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</si>
  <si>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</si>
  <si>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</si>
  <si>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</si>
  <si>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</si>
  <si>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</si>
  <si>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</si>
  <si>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</si>
  <si>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</si>
  <si>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</si>
  <si>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</si>
  <si>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</si>
  <si>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</si>
  <si>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</si>
  <si>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</si>
  <si>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</si>
  <si>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</si>
  <si>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</si>
  <si>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</si>
  <si>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</si>
  <si>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</si>
  <si>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</si>
  <si>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</si>
  <si>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</si>
  <si>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</si>
  <si>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</si>
  <si>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</si>
  <si>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</si>
  <si>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</si>
  <si>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</si>
  <si>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</si>
  <si>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</si>
  <si>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</si>
  <si>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</si>
  <si>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</si>
  <si>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</si>
  <si>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</si>
  <si>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</si>
  <si>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</si>
  <si>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</si>
  <si>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</si>
  <si>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</si>
  <si>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</si>
  <si>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</si>
  <si>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</si>
  <si>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</si>
  <si>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</si>
  <si>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</si>
  <si>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</si>
  <si>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</si>
  <si>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</si>
  <si>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</si>
  <si>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</si>
  <si>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</si>
  <si>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</si>
  <si>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</si>
  <si>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</si>
  <si>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</si>
  <si>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</si>
  <si>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</si>
  <si>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</si>
  <si>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</si>
  <si>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</si>
  <si>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</si>
  <si>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</si>
  <si>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</si>
  <si>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</si>
  <si>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</si>
  <si>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</si>
  <si>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</si>
  <si>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</si>
  <si>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</si>
  <si>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</si>
  <si>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</si>
  <si>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</si>
  <si>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</si>
  <si>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</si>
  <si>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</si>
  <si>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</si>
  <si>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</si>
  <si>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</si>
  <si>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</si>
  <si>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</si>
  <si>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</si>
  <si>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</si>
  <si>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</si>
  <si>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</si>
  <si>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</si>
  <si>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</si>
  <si>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</si>
  <si>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</si>
  <si>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</si>
  <si>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</si>
  <si>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</si>
  <si>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</si>
  <si>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</si>
  <si>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</si>
  <si>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</si>
  <si>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</si>
  <si>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</si>
  <si>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</si>
  <si>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</si>
  <si>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</si>
  <si>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</si>
  <si>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</si>
  <si>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</si>
  <si>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</si>
  <si>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</si>
  <si>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</si>
  <si>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</si>
  <si>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</si>
  <si>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</si>
  <si>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</si>
  <si>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</si>
  <si>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</si>
  <si>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</si>
  <si>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</si>
  <si>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</si>
  <si>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</si>
  <si>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</si>
  <si>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</si>
  <si>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</si>
  <si>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</si>
  <si>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</si>
  <si>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</si>
  <si>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</si>
  <si>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</si>
  <si>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</si>
  <si>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</si>
  <si>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</si>
  <si>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</si>
  <si>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</si>
  <si>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</si>
  <si>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</si>
  <si>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</si>
  <si>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</si>
  <si>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</si>
  <si>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</si>
  <si>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</si>
  <si>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</si>
  <si>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</si>
  <si>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</si>
  <si>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</si>
  <si>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</si>
  <si>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</si>
  <si>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</si>
  <si>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</si>
  <si>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</si>
  <si>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</si>
  <si>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</si>
  <si>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</si>
  <si>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</si>
  <si>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</si>
  <si>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</si>
  <si>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№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</si>
  <si>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</si>
  <si>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</si>
  <si>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</si>
  <si>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</si>
  <si>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</si>
  <si>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</si>
  <si>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</si>
  <si>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</si>
  <si>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</si>
  <si>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</si>
  <si>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</si>
  <si>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</si>
  <si>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</si>
  <si>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</si>
  <si>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</si>
  <si>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</si>
  <si>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</si>
  <si>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</si>
  <si>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</si>
  <si>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</si>
  <si>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БЕКТЕМИРСКИЙ р-н</t>
  </si>
  <si>
    <t>Жами</t>
  </si>
  <si>
    <t>Суммаси</t>
  </si>
  <si>
    <t xml:space="preserve"> </t>
  </si>
  <si>
    <t xml:space="preserve">                                                                                                           </t>
  </si>
  <si>
    <t>(минг сум хисобида)</t>
  </si>
  <si>
    <t>Номи</t>
  </si>
  <si>
    <t>ЖАМИ:</t>
  </si>
  <si>
    <t>" QOYLIK DEHQON BOZORI "АЖ</t>
  </si>
  <si>
    <t>Перечисление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</si>
  <si>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</si>
  <si>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</si>
  <si>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</si>
  <si>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</si>
  <si>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</si>
  <si>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</si>
  <si>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</si>
  <si>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</si>
  <si>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</si>
  <si>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</si>
  <si>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</si>
  <si>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декабр</t>
  </si>
  <si>
    <t>Жами йиллик</t>
  </si>
  <si>
    <t>Бош бухгалтер</t>
  </si>
  <si>
    <t>Жами 6 ойга</t>
  </si>
  <si>
    <t>Янгиабад телефон тормоги</t>
  </si>
  <si>
    <t>булган  телефон харажати руйхати</t>
  </si>
  <si>
    <t>рахбари</t>
  </si>
  <si>
    <t>Сальдо на 01.01.2017й</t>
  </si>
  <si>
    <t>Сальдо на 01.04.2017й</t>
  </si>
  <si>
    <t>по ОКЭД</t>
  </si>
  <si>
    <t>Д.Х.Жумаев</t>
  </si>
  <si>
    <t>ФАРГОНА ЙУЛИ КУЧАСИ КУЙЛИК ДЕХКОН БОЗОРИ</t>
  </si>
  <si>
    <t>1 квартал</t>
  </si>
  <si>
    <t>2 квартал</t>
  </si>
  <si>
    <t>3 квартал</t>
  </si>
  <si>
    <t>4 квартал</t>
  </si>
  <si>
    <t>жами</t>
  </si>
  <si>
    <t>Ойлар</t>
  </si>
  <si>
    <t>Хисобланиши</t>
  </si>
  <si>
    <t>Гл.Бухгалтер_____________________________Ш.М.Исломов</t>
  </si>
  <si>
    <t>Ш.М.Исломов</t>
  </si>
  <si>
    <t xml:space="preserve"> 2018 йил 1 ярим йиллик да  50 % солик тугрисида маълумот</t>
  </si>
  <si>
    <t xml:space="preserve">       Ш.И.Файзуллаев</t>
  </si>
  <si>
    <t xml:space="preserve">Ўзбекистон Республикаси Молия вазирининг
2002 йил 27 декабрдаги 140-сонли буйруғига
1-сонли илова, ЎзР АВ томонидан 2003 й.
24 январда рўйхатга олинган N 1209
Приложение N 1 к Приказу министра
финансов от 27 декабря 2002 г. N 140,
зарегистрированному МЮ
24 января 2003 г. N 1209
</t>
  </si>
  <si>
    <t>Акциядорлик  жамияти</t>
  </si>
  <si>
    <t>"Куйлик Дехкон бозори" АЖ  2019 йил 1апрель  холатига</t>
  </si>
  <si>
    <t>Центр по  управлению  муниципальными активами</t>
  </si>
  <si>
    <t>Руководитель____________________________Ш.Х Рафиков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</si>
</sst>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_-* #,##0.0\ _s_u_'_m_-;\-* #,##0.0\ _s_u_'_m_-;_-* &quot;-&quot;??\ _s_u_'_m_-;_-@_-"/>
    <numFmt numFmtId="168" formatCode="#,##0.0"/>
    <numFmt numFmtId="169" formatCode="0.0"/>
    <numFmt numFmtId="170" formatCode="0.000"/>
    <numFmt numFmtId="171" formatCode="0.00000"/>
    <numFmt numFmtId="172" formatCode="_-* #,##0.0_р_._-;\-* #,##0.0_р_._-;_-* &quot;-&quot;??_р_._-;_-@_-"/>
  </numFmts>
  <fonts count="19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name val="Arial Cyr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1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166" fontId="6" fillId="4" borderId="0" xfId="0" applyNumberFormat="1" applyFont="1" applyFill="1" applyAlignment="1">
      <alignment horizontal="right" vertical="center"/>
    </xf>
    <xf numFmtId="166" fontId="8" fillId="4" borderId="4" xfId="0" applyNumberFormat="1" applyFont="1" applyFill="1" applyBorder="1" applyAlignment="1">
      <alignment horizontal="right" vertical="center"/>
    </xf>
    <xf numFmtId="0" fontId="0" fillId="0" borderId="1" xfId="0" applyBorder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8" fontId="10" fillId="5" borderId="11" xfId="0" applyNumberFormat="1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168" fontId="9" fillId="0" borderId="0" xfId="0" applyNumberFormat="1" applyFont="1"/>
    <xf numFmtId="0" fontId="14" fillId="0" borderId="0" xfId="0" applyFont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169" fontId="14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0" xfId="0" applyFont="1"/>
    <xf numFmtId="0" fontId="13" fillId="6" borderId="1" xfId="0" applyFont="1" applyFill="1" applyBorder="1"/>
    <xf numFmtId="164" fontId="0" fillId="0" borderId="1" xfId="1" applyFont="1" applyBorder="1" applyAlignment="1"/>
    <xf numFmtId="164" fontId="13" fillId="0" borderId="1" xfId="1" applyFont="1" applyBorder="1" applyAlignment="1"/>
    <xf numFmtId="0" fontId="14" fillId="0" borderId="16" xfId="0" applyFont="1" applyBorder="1"/>
    <xf numFmtId="0" fontId="13" fillId="0" borderId="13" xfId="0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168" fontId="10" fillId="5" borderId="18" xfId="0" applyNumberFormat="1" applyFont="1" applyFill="1" applyBorder="1" applyAlignment="1">
      <alignment horizontal="center" wrapText="1"/>
    </xf>
    <xf numFmtId="168" fontId="10" fillId="5" borderId="15" xfId="0" applyNumberFormat="1" applyFont="1" applyFill="1" applyBorder="1" applyAlignment="1">
      <alignment horizontal="center" wrapText="1"/>
    </xf>
    <xf numFmtId="0" fontId="14" fillId="0" borderId="19" xfId="0" applyFont="1" applyBorder="1"/>
    <xf numFmtId="0" fontId="14" fillId="0" borderId="3" xfId="0" applyFont="1" applyBorder="1"/>
    <xf numFmtId="0" fontId="13" fillId="6" borderId="3" xfId="0" applyFont="1" applyFill="1" applyBorder="1"/>
    <xf numFmtId="0" fontId="0" fillId="0" borderId="3" xfId="0" applyBorder="1"/>
    <xf numFmtId="2" fontId="1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0" fillId="0" borderId="6" xfId="0" applyBorder="1"/>
    <xf numFmtId="0" fontId="13" fillId="0" borderId="6" xfId="0" applyFont="1" applyBorder="1" applyAlignment="1">
      <alignment horizontal="center"/>
    </xf>
    <xf numFmtId="169" fontId="14" fillId="0" borderId="6" xfId="0" applyNumberFormat="1" applyFont="1" applyBorder="1" applyAlignment="1">
      <alignment horizontal="center"/>
    </xf>
    <xf numFmtId="164" fontId="0" fillId="0" borderId="16" xfId="1" applyFont="1" applyBorder="1" applyAlignment="1"/>
    <xf numFmtId="172" fontId="14" fillId="0" borderId="20" xfId="1" applyNumberFormat="1" applyFont="1" applyBorder="1" applyAlignment="1"/>
    <xf numFmtId="172" fontId="14" fillId="0" borderId="21" xfId="1" applyNumberFormat="1" applyFont="1" applyBorder="1" applyAlignment="1"/>
    <xf numFmtId="172" fontId="13" fillId="6" borderId="21" xfId="1" applyNumberFormat="1" applyFont="1" applyFill="1" applyBorder="1" applyAlignment="1"/>
    <xf numFmtId="172" fontId="0" fillId="0" borderId="21" xfId="1" applyNumberFormat="1" applyFont="1" applyBorder="1" applyAlignment="1"/>
    <xf numFmtId="164" fontId="13" fillId="6" borderId="21" xfId="1" applyFont="1" applyFill="1" applyBorder="1" applyAlignment="1"/>
    <xf numFmtId="164" fontId="13" fillId="0" borderId="21" xfId="1" applyFont="1" applyBorder="1" applyAlignment="1"/>
    <xf numFmtId="164" fontId="14" fillId="0" borderId="21" xfId="1" applyFont="1" applyBorder="1" applyAlignment="1"/>
    <xf numFmtId="164" fontId="0" fillId="0" borderId="21" xfId="1" applyFont="1" applyBorder="1" applyAlignment="1"/>
    <xf numFmtId="164" fontId="13" fillId="6" borderId="22" xfId="1" applyFont="1" applyFill="1" applyBorder="1" applyAlignment="1"/>
    <xf numFmtId="167" fontId="10" fillId="0" borderId="0" xfId="1" applyNumberFormat="1" applyFont="1" applyFill="1" applyBorder="1" applyAlignment="1">
      <alignment horizontal="center" vertical="center" wrapText="1"/>
    </xf>
    <xf numFmtId="171" fontId="2" fillId="0" borderId="0" xfId="0" applyNumberFormat="1" applyFont="1" applyAlignment="1">
      <alignment vertical="center"/>
    </xf>
    <xf numFmtId="166" fontId="18" fillId="4" borderId="1" xfId="0" applyNumberFormat="1" applyFont="1" applyFill="1" applyBorder="1" applyAlignment="1">
      <alignment horizontal="right" vertical="center"/>
    </xf>
    <xf numFmtId="166" fontId="18" fillId="4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3" xfId="2" xr:uid="{00000000-0005-0000-0000-000001000000}"/>
    <cellStyle name="Обычный 5" xfId="3" xr:uid="{00000000-0005-0000-0000-000002000000}"/>
    <cellStyle name="Обычный 6" xfId="4" xr:uid="{00000000-0005-0000-0000-000003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6"/>
  <sheetViews>
    <sheetView topLeftCell="A3" workbookViewId="0">
      <selection activeCell="M17" sqref="M17"/>
    </sheetView>
  </sheetViews>
  <sheetFormatPr defaultRowHeight="12.75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0" customWidth="1"/>
    <col min="10" max="10" width="1.7109375" style="16" customWidth="1"/>
    <col min="11" max="16384" width="9.140625" style="16"/>
  </cols>
  <sheetData>
    <row r="1" spans="1:9">
      <c r="A1" s="15" t="s">
        <v>240</v>
      </c>
      <c r="B1" s="111"/>
      <c r="C1" s="111"/>
      <c r="D1" s="111"/>
      <c r="E1" s="111"/>
      <c r="F1" s="111"/>
      <c r="G1" s="111"/>
      <c r="H1" s="111"/>
      <c r="I1" s="111"/>
    </row>
    <row r="2" spans="1:9" ht="123.75" customHeight="1">
      <c r="B2" s="112" t="s">
        <v>288</v>
      </c>
      <c r="C2" s="112"/>
      <c r="D2" s="112"/>
      <c r="E2" s="112"/>
      <c r="F2" s="112"/>
      <c r="G2" s="112"/>
      <c r="H2" s="112"/>
      <c r="I2" s="112"/>
    </row>
    <row r="3" spans="1:9" ht="26.1" customHeight="1">
      <c r="B3" s="113" t="s">
        <v>239</v>
      </c>
      <c r="C3" s="113"/>
      <c r="D3" s="113"/>
      <c r="E3" s="113"/>
      <c r="F3" s="113"/>
      <c r="G3" s="113"/>
      <c r="H3" s="113"/>
      <c r="I3" s="113"/>
    </row>
    <row r="4" spans="1:9">
      <c r="B4" s="4" t="s">
        <v>219</v>
      </c>
      <c r="C4" s="3">
        <v>2023</v>
      </c>
      <c r="D4" s="59" t="s">
        <v>0</v>
      </c>
      <c r="E4" s="3">
        <v>2</v>
      </c>
      <c r="F4" s="114" t="s">
        <v>174</v>
      </c>
      <c r="G4" s="114"/>
      <c r="H4" s="115"/>
      <c r="I4" s="13" t="s">
        <v>220</v>
      </c>
    </row>
    <row r="5" spans="1:9">
      <c r="B5" s="116" t="s">
        <v>175</v>
      </c>
      <c r="C5" s="116"/>
      <c r="D5" s="116"/>
      <c r="E5" s="116"/>
      <c r="F5" s="116"/>
      <c r="G5" s="116"/>
      <c r="H5" s="117"/>
      <c r="I5" s="17"/>
    </row>
    <row r="6" spans="1:9" ht="3.95" customHeight="1">
      <c r="B6" s="110"/>
      <c r="C6" s="110"/>
      <c r="D6" s="110"/>
      <c r="E6" s="110"/>
      <c r="F6" s="110"/>
      <c r="G6" s="110"/>
      <c r="H6" s="110"/>
      <c r="I6" s="110"/>
    </row>
    <row r="7" spans="1:9">
      <c r="B7" s="2" t="s">
        <v>178</v>
      </c>
      <c r="C7" s="118" t="s">
        <v>243</v>
      </c>
      <c r="D7" s="118"/>
      <c r="E7" s="118"/>
      <c r="F7" s="118"/>
      <c r="G7" s="118"/>
      <c r="H7" s="4" t="s">
        <v>182</v>
      </c>
      <c r="I7" s="18">
        <v>17491203</v>
      </c>
    </row>
    <row r="8" spans="1:9" ht="3.95" customHeight="1">
      <c r="B8" s="110"/>
      <c r="C8" s="110"/>
      <c r="D8" s="110"/>
      <c r="E8" s="110"/>
      <c r="F8" s="110"/>
      <c r="G8" s="110"/>
      <c r="H8" s="110"/>
      <c r="I8" s="110"/>
    </row>
    <row r="9" spans="1:9">
      <c r="B9" s="2" t="s">
        <v>176</v>
      </c>
      <c r="C9" s="118" t="s">
        <v>247</v>
      </c>
      <c r="D9" s="118"/>
      <c r="E9" s="118"/>
      <c r="F9" s="118"/>
      <c r="G9" s="118"/>
      <c r="H9" s="4" t="s">
        <v>274</v>
      </c>
      <c r="I9" s="19">
        <v>68201</v>
      </c>
    </row>
    <row r="10" spans="1:9" ht="14.25" customHeight="1">
      <c r="B10" s="110"/>
      <c r="C10" s="110"/>
      <c r="D10" s="110"/>
      <c r="E10" s="110"/>
      <c r="F10" s="110"/>
      <c r="G10" s="110"/>
      <c r="H10" s="110"/>
      <c r="I10" s="110"/>
    </row>
    <row r="11" spans="1:9" ht="25.5">
      <c r="B11" s="2" t="s">
        <v>191</v>
      </c>
      <c r="C11" s="118"/>
      <c r="D11" s="118"/>
      <c r="E11" s="118"/>
      <c r="F11" s="118"/>
      <c r="G11" s="118"/>
      <c r="H11" s="4" t="s">
        <v>183</v>
      </c>
      <c r="I11" s="19">
        <v>1150</v>
      </c>
    </row>
    <row r="12" spans="1:9" ht="3.95" customHeight="1">
      <c r="B12" s="110"/>
      <c r="C12" s="110"/>
      <c r="D12" s="110"/>
      <c r="E12" s="110"/>
      <c r="F12" s="110"/>
      <c r="G12" s="110"/>
      <c r="H12" s="110"/>
      <c r="I12" s="110"/>
    </row>
    <row r="13" spans="1:9">
      <c r="B13" s="2" t="s">
        <v>190</v>
      </c>
      <c r="C13" s="118" t="s">
        <v>289</v>
      </c>
      <c r="D13" s="118"/>
      <c r="E13" s="118"/>
      <c r="F13" s="118"/>
      <c r="G13" s="118"/>
      <c r="H13" s="4" t="s">
        <v>184</v>
      </c>
      <c r="I13" s="19">
        <v>144</v>
      </c>
    </row>
    <row r="14" spans="1:9" ht="11.25" customHeight="1">
      <c r="B14" s="110"/>
      <c r="C14" s="110"/>
      <c r="D14" s="110"/>
      <c r="E14" s="110"/>
      <c r="F14" s="110"/>
      <c r="G14" s="110"/>
      <c r="H14" s="110"/>
      <c r="I14" s="110"/>
    </row>
    <row r="15" spans="1:9" ht="25.5">
      <c r="B15" s="2" t="s">
        <v>180</v>
      </c>
      <c r="C15" s="118" t="s">
        <v>291</v>
      </c>
      <c r="D15" s="118"/>
      <c r="E15" s="118"/>
      <c r="F15" s="118"/>
      <c r="G15" s="118"/>
      <c r="H15" s="4" t="s">
        <v>192</v>
      </c>
      <c r="I15" s="19">
        <v>1006</v>
      </c>
    </row>
    <row r="16" spans="1:9" ht="11.25" customHeight="1">
      <c r="B16" s="110"/>
      <c r="C16" s="110"/>
      <c r="D16" s="110"/>
      <c r="E16" s="110"/>
      <c r="F16" s="110"/>
      <c r="G16" s="110"/>
      <c r="H16" s="110"/>
      <c r="I16" s="110"/>
    </row>
    <row r="17" spans="2:9">
      <c r="B17" s="114" t="s">
        <v>177</v>
      </c>
      <c r="C17" s="114"/>
      <c r="D17" s="114"/>
      <c r="E17" s="114"/>
      <c r="F17" s="114"/>
      <c r="G17" s="114"/>
      <c r="H17" s="4" t="s">
        <v>185</v>
      </c>
      <c r="I17" s="19">
        <v>200981420</v>
      </c>
    </row>
    <row r="18" spans="2:9" ht="12.75" customHeight="1">
      <c r="B18" s="110"/>
      <c r="C18" s="110"/>
      <c r="D18" s="110"/>
      <c r="E18" s="110"/>
      <c r="F18" s="110"/>
      <c r="G18" s="110"/>
      <c r="H18" s="110"/>
      <c r="I18" s="110"/>
    </row>
    <row r="19" spans="2:9">
      <c r="B19" s="2" t="s">
        <v>181</v>
      </c>
      <c r="C19" s="118" t="s">
        <v>244</v>
      </c>
      <c r="D19" s="118"/>
      <c r="E19" s="118"/>
      <c r="F19" s="118"/>
      <c r="G19" s="118"/>
      <c r="H19" s="4" t="s">
        <v>186</v>
      </c>
      <c r="I19" s="19">
        <v>1726264</v>
      </c>
    </row>
    <row r="20" spans="2:9" ht="12.75" customHeight="1">
      <c r="B20" s="110"/>
      <c r="C20" s="110"/>
      <c r="D20" s="110"/>
      <c r="E20" s="110"/>
      <c r="F20" s="110"/>
      <c r="G20" s="110"/>
      <c r="H20" s="110"/>
      <c r="I20" s="110"/>
    </row>
    <row r="21" spans="2:9">
      <c r="B21" s="2" t="s">
        <v>222</v>
      </c>
      <c r="C21" s="118" t="s">
        <v>276</v>
      </c>
      <c r="D21" s="118"/>
      <c r="E21" s="118"/>
      <c r="F21" s="118"/>
      <c r="G21" s="118"/>
      <c r="H21" s="4" t="s">
        <v>187</v>
      </c>
      <c r="I21" s="20"/>
    </row>
    <row r="22" spans="2:9" ht="15.75" customHeight="1">
      <c r="B22" s="110"/>
      <c r="C22" s="110"/>
      <c r="D22" s="110"/>
      <c r="E22" s="110"/>
      <c r="F22" s="110"/>
      <c r="G22" s="110"/>
      <c r="H22" s="110"/>
      <c r="I22" s="110"/>
    </row>
    <row r="23" spans="2:9" ht="16.5">
      <c r="B23" s="119" t="s">
        <v>179</v>
      </c>
      <c r="C23" s="119"/>
      <c r="D23" s="119"/>
      <c r="E23" s="119"/>
      <c r="F23" s="119"/>
      <c r="G23" s="119"/>
      <c r="H23" s="4" t="s">
        <v>188</v>
      </c>
      <c r="I23" s="20"/>
    </row>
    <row r="24" spans="2:9" ht="3.95" customHeight="1">
      <c r="B24" s="110"/>
      <c r="C24" s="110"/>
      <c r="D24" s="110"/>
      <c r="E24" s="110"/>
      <c r="F24" s="110"/>
      <c r="G24" s="110"/>
      <c r="H24" s="110"/>
      <c r="I24" s="110"/>
    </row>
    <row r="25" spans="2:9" ht="25.5">
      <c r="B25" s="110"/>
      <c r="C25" s="110"/>
      <c r="D25" s="110"/>
      <c r="E25" s="110"/>
      <c r="F25" s="110"/>
      <c r="G25" s="110"/>
      <c r="H25" s="4" t="s">
        <v>189</v>
      </c>
      <c r="I25" s="20"/>
    </row>
    <row r="26" spans="2:9">
      <c r="B26" s="16" t="s">
        <v>241</v>
      </c>
    </row>
  </sheetData>
  <mergeCells count="25">
    <mergeCell ref="B18:I18"/>
    <mergeCell ref="C7:G7"/>
    <mergeCell ref="B8:I8"/>
    <mergeCell ref="C9:G9"/>
    <mergeCell ref="B10:I10"/>
    <mergeCell ref="C11:G11"/>
    <mergeCell ref="B12:I12"/>
    <mergeCell ref="C13:G13"/>
    <mergeCell ref="C15:G15"/>
    <mergeCell ref="B16:I16"/>
    <mergeCell ref="B17:G17"/>
    <mergeCell ref="B14:I14"/>
    <mergeCell ref="B25:G25"/>
    <mergeCell ref="C19:G19"/>
    <mergeCell ref="B20:I20"/>
    <mergeCell ref="C21:G21"/>
    <mergeCell ref="B22:I22"/>
    <mergeCell ref="B23:G23"/>
    <mergeCell ref="B24:I24"/>
    <mergeCell ref="B6:I6"/>
    <mergeCell ref="B1:I1"/>
    <mergeCell ref="B2:I2"/>
    <mergeCell ref="B3:I3"/>
    <mergeCell ref="F4:H4"/>
    <mergeCell ref="B5:H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2"/>
  <sheetViews>
    <sheetView tabSelected="1" workbookViewId="0">
      <selection activeCell="G45" sqref="G45"/>
    </sheetView>
  </sheetViews>
  <sheetFormatPr defaultRowHeight="12.75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13" style="23" customWidth="1"/>
    <col min="7" max="7" width="17" style="23" customWidth="1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>
      <c r="B1" s="120" t="s">
        <v>239</v>
      </c>
      <c r="C1" s="120"/>
      <c r="D1" s="120"/>
      <c r="E1" s="120"/>
    </row>
    <row r="2" spans="2:10" ht="38.25">
      <c r="B2" s="21" t="s">
        <v>1</v>
      </c>
      <c r="C2" s="28" t="s">
        <v>173</v>
      </c>
      <c r="D2" s="28" t="s">
        <v>193</v>
      </c>
      <c r="E2" s="28" t="s">
        <v>194</v>
      </c>
    </row>
    <row r="3" spans="2:10">
      <c r="B3" s="7">
        <v>1</v>
      </c>
      <c r="C3" s="12">
        <v>2</v>
      </c>
      <c r="D3" s="12">
        <v>3</v>
      </c>
      <c r="E3" s="12">
        <v>4</v>
      </c>
    </row>
    <row r="4" spans="2:10" ht="22.5" customHeight="1">
      <c r="B4" s="21" t="s">
        <v>3</v>
      </c>
      <c r="C4" s="8" t="s">
        <v>221</v>
      </c>
      <c r="D4" s="24"/>
      <c r="E4" s="24"/>
    </row>
    <row r="5" spans="2:10" ht="18.75" customHeight="1">
      <c r="B5" s="21" t="s">
        <v>4</v>
      </c>
      <c r="C5" s="8" t="s">
        <v>221</v>
      </c>
      <c r="D5" s="24"/>
      <c r="E5" s="24"/>
    </row>
    <row r="6" spans="2:10" ht="20.25" customHeight="1">
      <c r="B6" s="21" t="s">
        <v>224</v>
      </c>
      <c r="C6" s="8" t="s">
        <v>221</v>
      </c>
      <c r="D6" s="24"/>
      <c r="E6" s="24"/>
    </row>
    <row r="7" spans="2:10">
      <c r="B7" s="9" t="s">
        <v>5</v>
      </c>
      <c r="C7" s="8" t="s">
        <v>7</v>
      </c>
      <c r="D7" s="29">
        <v>11608272.300000001</v>
      </c>
      <c r="E7" s="29">
        <v>11709098.800000001</v>
      </c>
      <c r="H7" s="16"/>
    </row>
    <row r="8" spans="2:10">
      <c r="B8" s="9" t="s">
        <v>6</v>
      </c>
      <c r="C8" s="8" t="s">
        <v>9</v>
      </c>
      <c r="D8" s="29">
        <v>4298801.9000000004</v>
      </c>
      <c r="E8" s="29">
        <v>4448552.9000000004</v>
      </c>
      <c r="G8" s="16" t="s">
        <v>247</v>
      </c>
      <c r="H8" s="16"/>
    </row>
    <row r="9" spans="2:10">
      <c r="B9" s="9" t="s">
        <v>10</v>
      </c>
      <c r="C9" s="8" t="s">
        <v>11</v>
      </c>
      <c r="D9" s="108">
        <f>D7-D8</f>
        <v>7309470.4000000004</v>
      </c>
      <c r="E9" s="108">
        <f>E7-E8</f>
        <v>7260545.9000000004</v>
      </c>
      <c r="H9" s="16"/>
      <c r="J9" s="67"/>
    </row>
    <row r="10" spans="2:10">
      <c r="B10" s="9" t="s">
        <v>12</v>
      </c>
      <c r="C10" s="8" t="s">
        <v>221</v>
      </c>
      <c r="D10" s="29"/>
      <c r="E10" s="29"/>
      <c r="H10" s="58"/>
    </row>
    <row r="11" spans="2:10">
      <c r="B11" s="9" t="s">
        <v>225</v>
      </c>
      <c r="C11" s="8" t="s">
        <v>8</v>
      </c>
      <c r="D11" s="29"/>
      <c r="E11" s="29"/>
    </row>
    <row r="12" spans="2:10">
      <c r="B12" s="9" t="s">
        <v>226</v>
      </c>
      <c r="C12" s="8" t="s">
        <v>13</v>
      </c>
      <c r="D12" s="29"/>
      <c r="E12" s="29"/>
      <c r="H12" s="58"/>
    </row>
    <row r="13" spans="2:10">
      <c r="B13" s="9" t="s">
        <v>14</v>
      </c>
      <c r="C13" s="8" t="s">
        <v>15</v>
      </c>
      <c r="D13" s="108">
        <f>D11-D12</f>
        <v>0</v>
      </c>
      <c r="E13" s="108">
        <f>E11-E12</f>
        <v>0</v>
      </c>
    </row>
    <row r="14" spans="2:10" ht="20.25" customHeight="1">
      <c r="B14" s="9" t="s">
        <v>201</v>
      </c>
      <c r="C14" s="10" t="s">
        <v>18</v>
      </c>
      <c r="D14" s="109">
        <f>D15+D16+D17+D18+D19</f>
        <v>421538.3</v>
      </c>
      <c r="E14" s="109">
        <f>E15+E16+E17+E18+E19</f>
        <v>421538.3</v>
      </c>
    </row>
    <row r="15" spans="2:10">
      <c r="B15" s="9" t="s">
        <v>16</v>
      </c>
      <c r="C15" s="8" t="s">
        <v>17</v>
      </c>
      <c r="D15" s="29">
        <v>421538.3</v>
      </c>
      <c r="E15" s="29">
        <v>421538.3</v>
      </c>
      <c r="H15" s="16"/>
    </row>
    <row r="16" spans="2:10">
      <c r="B16" s="9" t="s">
        <v>19</v>
      </c>
      <c r="C16" s="8" t="s">
        <v>20</v>
      </c>
      <c r="D16" s="29"/>
      <c r="E16" s="29"/>
      <c r="H16" s="16"/>
    </row>
    <row r="17" spans="2:12">
      <c r="B17" s="9" t="s">
        <v>202</v>
      </c>
      <c r="C17" s="8" t="s">
        <v>21</v>
      </c>
      <c r="D17" s="29"/>
      <c r="E17" s="29"/>
    </row>
    <row r="18" spans="2:12">
      <c r="B18" s="9" t="s">
        <v>25</v>
      </c>
      <c r="C18" s="8" t="s">
        <v>22</v>
      </c>
      <c r="D18" s="29"/>
      <c r="E18" s="29"/>
      <c r="K18" s="16" t="s">
        <v>247</v>
      </c>
    </row>
    <row r="19" spans="2:12">
      <c r="B19" s="9" t="s">
        <v>26</v>
      </c>
      <c r="C19" s="8" t="s">
        <v>23</v>
      </c>
      <c r="D19" s="29"/>
      <c r="E19" s="29"/>
      <c r="H19" s="16"/>
    </row>
    <row r="20" spans="2:12">
      <c r="B20" s="9" t="s">
        <v>27</v>
      </c>
      <c r="C20" s="8" t="s">
        <v>24</v>
      </c>
      <c r="D20" s="29"/>
      <c r="E20" s="29"/>
    </row>
    <row r="21" spans="2:12">
      <c r="B21" s="9" t="s">
        <v>227</v>
      </c>
      <c r="C21" s="8" t="s">
        <v>28</v>
      </c>
      <c r="D21" s="29"/>
      <c r="E21" s="29"/>
      <c r="H21" s="16"/>
    </row>
    <row r="22" spans="2:12">
      <c r="B22" s="9" t="s">
        <v>228</v>
      </c>
      <c r="C22" s="8" t="s">
        <v>29</v>
      </c>
      <c r="D22" s="29"/>
      <c r="E22" s="29"/>
    </row>
    <row r="23" spans="2:12">
      <c r="B23" s="9" t="s">
        <v>203</v>
      </c>
      <c r="C23" s="8" t="s">
        <v>30</v>
      </c>
      <c r="D23" s="29"/>
      <c r="E23" s="29"/>
    </row>
    <row r="24" spans="2:12" ht="24" customHeight="1">
      <c r="B24" s="9" t="s">
        <v>195</v>
      </c>
      <c r="C24" s="8" t="s">
        <v>31</v>
      </c>
      <c r="D24" s="108">
        <f>D9+D13+D14+D20+D21+D22+D23</f>
        <v>7731008.7000000002</v>
      </c>
      <c r="E24" s="108">
        <f>E9+E13+E14+E20+E21+E22+E23</f>
        <v>7682084.2000000002</v>
      </c>
    </row>
    <row r="25" spans="2:12" ht="22.5" customHeight="1">
      <c r="B25" s="21" t="s">
        <v>32</v>
      </c>
      <c r="C25" s="8" t="s">
        <v>221</v>
      </c>
      <c r="D25" s="29"/>
      <c r="E25" s="29"/>
    </row>
    <row r="26" spans="2:12" ht="21.75" customHeight="1">
      <c r="B26" s="9" t="s">
        <v>204</v>
      </c>
      <c r="C26" s="8" t="s">
        <v>33</v>
      </c>
      <c r="D26" s="109">
        <f>D27+D28+D29+D30</f>
        <v>169840.6</v>
      </c>
      <c r="E26" s="109">
        <f>E27+E28+E29+E30</f>
        <v>137851.20000000001</v>
      </c>
      <c r="J26" s="16" t="s">
        <v>247</v>
      </c>
      <c r="L26" s="16" t="s">
        <v>247</v>
      </c>
    </row>
    <row r="27" spans="2:12">
      <c r="B27" s="9" t="s">
        <v>34</v>
      </c>
      <c r="C27" s="8" t="s">
        <v>35</v>
      </c>
      <c r="D27" s="29">
        <v>56382.6</v>
      </c>
      <c r="E27" s="29">
        <v>60178.2</v>
      </c>
      <c r="H27" s="16"/>
    </row>
    <row r="28" spans="2:12">
      <c r="B28" s="9" t="s">
        <v>37</v>
      </c>
      <c r="C28" s="8" t="s">
        <v>39</v>
      </c>
      <c r="D28" s="29"/>
      <c r="E28" s="29"/>
    </row>
    <row r="29" spans="2:12">
      <c r="B29" s="9" t="s">
        <v>36</v>
      </c>
      <c r="C29" s="8" t="s">
        <v>40</v>
      </c>
      <c r="D29" s="29"/>
      <c r="E29" s="29"/>
    </row>
    <row r="30" spans="2:12">
      <c r="B30" s="9" t="s">
        <v>38</v>
      </c>
      <c r="C30" s="8" t="s">
        <v>41</v>
      </c>
      <c r="D30" s="29">
        <v>113458</v>
      </c>
      <c r="E30" s="29">
        <v>77673</v>
      </c>
    </row>
    <row r="31" spans="2:12">
      <c r="B31" s="9" t="s">
        <v>42</v>
      </c>
      <c r="C31" s="8" t="s">
        <v>43</v>
      </c>
      <c r="D31" s="29">
        <v>0</v>
      </c>
      <c r="E31" s="29">
        <v>0</v>
      </c>
      <c r="H31" s="16"/>
    </row>
    <row r="32" spans="2:12">
      <c r="B32" s="9" t="s">
        <v>44</v>
      </c>
      <c r="C32" s="8" t="s">
        <v>45</v>
      </c>
      <c r="D32" s="29"/>
      <c r="E32" s="29"/>
    </row>
    <row r="33" spans="2:8" ht="21" customHeight="1">
      <c r="B33" s="9" t="s">
        <v>46</v>
      </c>
      <c r="C33" s="8" t="s">
        <v>47</v>
      </c>
      <c r="D33" s="108">
        <f>D35+D37+D38+D39+D40+D41+D42+D43+D44</f>
        <v>2315937</v>
      </c>
      <c r="E33" s="108">
        <f>E35+E37+E38+E39+E40+E41+E42+E43+E44</f>
        <v>2581331.0999999996</v>
      </c>
    </row>
    <row r="34" spans="2:8">
      <c r="B34" s="9" t="s">
        <v>217</v>
      </c>
      <c r="C34" s="8" t="s">
        <v>48</v>
      </c>
      <c r="D34" s="29"/>
      <c r="E34" s="29"/>
    </row>
    <row r="35" spans="2:8">
      <c r="B35" s="9" t="s">
        <v>49</v>
      </c>
      <c r="C35" s="8" t="s">
        <v>51</v>
      </c>
      <c r="D35" s="29">
        <v>941483</v>
      </c>
      <c r="E35" s="29">
        <v>904300.4</v>
      </c>
    </row>
    <row r="36" spans="2:8">
      <c r="B36" s="9" t="s">
        <v>50</v>
      </c>
      <c r="C36" s="8" t="s">
        <v>52</v>
      </c>
      <c r="D36" s="29"/>
      <c r="E36" s="29"/>
    </row>
    <row r="37" spans="2:8">
      <c r="B37" s="9" t="s">
        <v>53</v>
      </c>
      <c r="C37" s="8" t="s">
        <v>54</v>
      </c>
      <c r="D37" s="29"/>
      <c r="E37" s="29"/>
    </row>
    <row r="38" spans="2:8">
      <c r="B38" s="9" t="s">
        <v>55</v>
      </c>
      <c r="C38" s="8" t="s">
        <v>56</v>
      </c>
      <c r="D38" s="29">
        <v>40388.300000000003</v>
      </c>
      <c r="E38" s="29">
        <v>39761.699999999997</v>
      </c>
    </row>
    <row r="39" spans="2:8">
      <c r="B39" s="9" t="s">
        <v>57</v>
      </c>
      <c r="C39" s="8" t="s">
        <v>58</v>
      </c>
      <c r="D39" s="29">
        <v>77803.3</v>
      </c>
      <c r="E39" s="29">
        <v>3513.4</v>
      </c>
      <c r="F39" s="16"/>
    </row>
    <row r="40" spans="2:8" ht="21" customHeight="1">
      <c r="B40" s="9" t="s">
        <v>216</v>
      </c>
      <c r="C40" s="8" t="s">
        <v>59</v>
      </c>
      <c r="D40" s="29">
        <v>634227.4</v>
      </c>
      <c r="E40" s="29">
        <v>1067723.2</v>
      </c>
      <c r="F40" s="16"/>
    </row>
    <row r="41" spans="2:8" ht="21" customHeight="1">
      <c r="B41" s="9" t="s">
        <v>235</v>
      </c>
      <c r="C41" s="8" t="s">
        <v>60</v>
      </c>
      <c r="D41" s="30">
        <v>44056</v>
      </c>
      <c r="E41" s="30">
        <v>0</v>
      </c>
      <c r="G41" s="16" t="s">
        <v>247</v>
      </c>
    </row>
    <row r="42" spans="2:8">
      <c r="B42" s="9" t="s">
        <v>61</v>
      </c>
      <c r="C42" s="8" t="s">
        <v>62</v>
      </c>
      <c r="D42" s="29"/>
      <c r="E42" s="29"/>
      <c r="H42" s="68"/>
    </row>
    <row r="43" spans="2:8">
      <c r="B43" s="9" t="s">
        <v>63</v>
      </c>
      <c r="C43" s="8" t="s">
        <v>64</v>
      </c>
      <c r="D43" s="29">
        <v>19673.3</v>
      </c>
      <c r="E43" s="29">
        <v>7726.7</v>
      </c>
      <c r="H43" s="16"/>
    </row>
    <row r="44" spans="2:8">
      <c r="B44" s="9" t="s">
        <v>65</v>
      </c>
      <c r="C44" s="8" t="s">
        <v>66</v>
      </c>
      <c r="D44" s="29">
        <v>558305.69999999995</v>
      </c>
      <c r="E44" s="29">
        <v>558305.69999999995</v>
      </c>
    </row>
    <row r="45" spans="2:8">
      <c r="B45" s="9" t="s">
        <v>67</v>
      </c>
      <c r="C45" s="8" t="s">
        <v>69</v>
      </c>
      <c r="D45" s="108">
        <f>D46+D47+D48+D49</f>
        <v>624992.69999999995</v>
      </c>
      <c r="E45" s="108">
        <f>E46+E47+E48+E49</f>
        <v>983542.29999999993</v>
      </c>
      <c r="H45" s="107"/>
    </row>
    <row r="46" spans="2:8">
      <c r="B46" s="9" t="s">
        <v>68</v>
      </c>
      <c r="C46" s="8" t="s">
        <v>70</v>
      </c>
      <c r="D46" s="29"/>
      <c r="E46" s="29">
        <v>95989</v>
      </c>
    </row>
    <row r="47" spans="2:8">
      <c r="B47" s="9" t="s">
        <v>71</v>
      </c>
      <c r="C47" s="8" t="s">
        <v>72</v>
      </c>
      <c r="D47" s="29">
        <v>610940.69999999995</v>
      </c>
      <c r="E47" s="29">
        <v>886704.7</v>
      </c>
    </row>
    <row r="48" spans="2:8">
      <c r="B48" s="9" t="s">
        <v>74</v>
      </c>
      <c r="C48" s="8" t="s">
        <v>73</v>
      </c>
      <c r="D48" s="29"/>
      <c r="E48" s="29"/>
    </row>
    <row r="49" spans="2:8">
      <c r="B49" s="9" t="s">
        <v>76</v>
      </c>
      <c r="C49" s="8" t="s">
        <v>75</v>
      </c>
      <c r="D49" s="29">
        <v>14052</v>
      </c>
      <c r="E49" s="29">
        <v>848.6</v>
      </c>
    </row>
    <row r="50" spans="2:8">
      <c r="B50" s="9" t="s">
        <v>229</v>
      </c>
      <c r="C50" s="8" t="s">
        <v>77</v>
      </c>
      <c r="D50" s="29"/>
      <c r="E50" s="29"/>
      <c r="F50" s="25"/>
      <c r="G50" s="16"/>
    </row>
    <row r="51" spans="2:8">
      <c r="B51" s="9" t="s">
        <v>79</v>
      </c>
      <c r="C51" s="8" t="s">
        <v>78</v>
      </c>
      <c r="D51" s="29"/>
      <c r="E51" s="29"/>
    </row>
    <row r="52" spans="2:8" ht="20.25" customHeight="1">
      <c r="B52" s="5" t="s">
        <v>196</v>
      </c>
      <c r="C52" s="11" t="s">
        <v>80</v>
      </c>
      <c r="D52" s="31">
        <f>D26+D31+D32+D33+D45+D50+D51</f>
        <v>3110770.3</v>
      </c>
      <c r="E52" s="31">
        <f>E26+E31+E32+E33+E45+E50+E51</f>
        <v>3702724.5999999996</v>
      </c>
    </row>
    <row r="53" spans="2:8" ht="21" customHeight="1">
      <c r="B53" s="34" t="s">
        <v>81</v>
      </c>
      <c r="C53" s="10" t="s">
        <v>82</v>
      </c>
      <c r="D53" s="38">
        <f>D24+D52</f>
        <v>10841779</v>
      </c>
      <c r="E53" s="38">
        <f>E24+E52</f>
        <v>11384808.800000001</v>
      </c>
      <c r="H53" s="66"/>
    </row>
    <row r="54" spans="2:8" ht="20.25" customHeight="1">
      <c r="B54" s="62" t="s">
        <v>83</v>
      </c>
      <c r="C54" s="8" t="s">
        <v>221</v>
      </c>
      <c r="D54" s="29"/>
      <c r="E54" s="29"/>
      <c r="G54" s="16" t="s">
        <v>247</v>
      </c>
    </row>
    <row r="55" spans="2:8">
      <c r="B55" s="62" t="s">
        <v>230</v>
      </c>
      <c r="C55" s="8" t="s">
        <v>221</v>
      </c>
      <c r="D55" s="29"/>
      <c r="E55" s="29"/>
    </row>
    <row r="56" spans="2:8">
      <c r="B56" s="9" t="s">
        <v>84</v>
      </c>
      <c r="C56" s="8" t="s">
        <v>85</v>
      </c>
      <c r="D56" s="29">
        <v>1352224.9</v>
      </c>
      <c r="E56" s="29">
        <v>1352224.9</v>
      </c>
      <c r="H56" s="16"/>
    </row>
    <row r="57" spans="2:8">
      <c r="B57" s="9" t="s">
        <v>231</v>
      </c>
      <c r="C57" s="8" t="s">
        <v>86</v>
      </c>
      <c r="D57" s="29">
        <v>79974.899999999994</v>
      </c>
      <c r="E57" s="29">
        <v>79974.899999999994</v>
      </c>
    </row>
    <row r="58" spans="2:8">
      <c r="B58" s="9" t="s">
        <v>87</v>
      </c>
      <c r="C58" s="8" t="s">
        <v>88</v>
      </c>
      <c r="D58" s="29">
        <v>7962830.2000000002</v>
      </c>
      <c r="E58" s="29">
        <v>8220653.7000000002</v>
      </c>
      <c r="F58" s="16"/>
    </row>
    <row r="59" spans="2:8">
      <c r="B59" s="9" t="s">
        <v>89</v>
      </c>
      <c r="C59" s="8" t="s">
        <v>90</v>
      </c>
      <c r="D59" s="29"/>
      <c r="E59" s="29"/>
    </row>
    <row r="60" spans="2:8">
      <c r="B60" s="9" t="s">
        <v>92</v>
      </c>
      <c r="C60" s="8" t="s">
        <v>91</v>
      </c>
      <c r="D60" s="29">
        <v>1105297</v>
      </c>
      <c r="E60" s="29">
        <v>826093</v>
      </c>
    </row>
    <row r="61" spans="2:8">
      <c r="B61" s="9" t="s">
        <v>232</v>
      </c>
      <c r="C61" s="8" t="s">
        <v>93</v>
      </c>
      <c r="D61" s="29"/>
      <c r="E61" s="29"/>
    </row>
    <row r="62" spans="2:8" ht="17.25" customHeight="1">
      <c r="B62" s="9" t="s">
        <v>94</v>
      </c>
      <c r="C62" s="8" t="s">
        <v>95</v>
      </c>
      <c r="D62" s="29"/>
      <c r="E62" s="29"/>
    </row>
    <row r="63" spans="2:8" ht="21.75" customHeight="1">
      <c r="B63" s="9" t="s">
        <v>197</v>
      </c>
      <c r="C63" s="8" t="s">
        <v>96</v>
      </c>
      <c r="D63" s="108">
        <f>D56+D57+D58-D59+D60+D61+D62</f>
        <v>10500327</v>
      </c>
      <c r="E63" s="108">
        <f>E56+E57+E58-E59+E60+E61+E62</f>
        <v>10478946.5</v>
      </c>
      <c r="H63" s="66"/>
    </row>
    <row r="64" spans="2:8" ht="21.75" customHeight="1">
      <c r="B64" s="35"/>
      <c r="C64" s="36"/>
      <c r="D64" s="37"/>
      <c r="E64" s="37"/>
    </row>
    <row r="65" spans="2:8" ht="24" customHeight="1">
      <c r="B65" s="21" t="s">
        <v>206</v>
      </c>
      <c r="C65" s="8" t="s">
        <v>221</v>
      </c>
      <c r="D65" s="29"/>
      <c r="E65" s="29"/>
    </row>
    <row r="66" spans="2:8" ht="25.5">
      <c r="B66" s="9" t="s">
        <v>208</v>
      </c>
      <c r="C66" s="8" t="s">
        <v>97</v>
      </c>
      <c r="D66" s="109">
        <f>D68+D70+D71+D72+D73+D74+D75+D76+D77</f>
        <v>0</v>
      </c>
      <c r="E66" s="109">
        <f>E68+E70+E71+E72+E73+E74+E75+E76+E77</f>
        <v>0</v>
      </c>
      <c r="H66" s="25"/>
    </row>
    <row r="67" spans="2:8" ht="25.5">
      <c r="B67" s="9" t="s">
        <v>236</v>
      </c>
      <c r="C67" s="8" t="s">
        <v>98</v>
      </c>
      <c r="D67" s="109">
        <f>D68+D70+D72+D74+D77</f>
        <v>0</v>
      </c>
      <c r="E67" s="109">
        <f>E68+E70+E72+E74+E77</f>
        <v>0</v>
      </c>
    </row>
    <row r="68" spans="2:8">
      <c r="B68" s="9" t="s">
        <v>99</v>
      </c>
      <c r="C68" s="8" t="s">
        <v>100</v>
      </c>
      <c r="D68" s="29"/>
      <c r="E68" s="29"/>
    </row>
    <row r="69" spans="2:8">
      <c r="B69" s="9" t="s">
        <v>101</v>
      </c>
      <c r="C69" s="8" t="s">
        <v>102</v>
      </c>
      <c r="D69" s="29"/>
      <c r="E69" s="29"/>
    </row>
    <row r="70" spans="2:8" ht="25.5">
      <c r="B70" s="9" t="s">
        <v>211</v>
      </c>
      <c r="C70" s="8" t="s">
        <v>103</v>
      </c>
      <c r="D70" s="30"/>
      <c r="E70" s="30"/>
    </row>
    <row r="71" spans="2:8">
      <c r="B71" s="9" t="s">
        <v>198</v>
      </c>
      <c r="C71" s="8" t="s">
        <v>104</v>
      </c>
      <c r="D71" s="29"/>
      <c r="E71" s="29"/>
    </row>
    <row r="72" spans="2:8" ht="25.5">
      <c r="B72" s="9" t="s">
        <v>237</v>
      </c>
      <c r="C72" s="8" t="s">
        <v>105</v>
      </c>
      <c r="D72" s="30"/>
      <c r="E72" s="30"/>
      <c r="H72" s="25"/>
    </row>
    <row r="73" spans="2:8">
      <c r="B73" s="9" t="s">
        <v>106</v>
      </c>
      <c r="C73" s="8" t="s">
        <v>109</v>
      </c>
      <c r="D73" s="29"/>
      <c r="E73" s="29"/>
    </row>
    <row r="74" spans="2:8">
      <c r="B74" s="9" t="s">
        <v>107</v>
      </c>
      <c r="C74" s="8" t="s">
        <v>110</v>
      </c>
      <c r="D74" s="29"/>
      <c r="E74" s="29"/>
    </row>
    <row r="75" spans="2:8">
      <c r="B75" s="9" t="s">
        <v>108</v>
      </c>
      <c r="C75" s="8" t="s">
        <v>111</v>
      </c>
      <c r="D75" s="29"/>
      <c r="E75" s="29"/>
    </row>
    <row r="76" spans="2:8">
      <c r="B76" s="9" t="s">
        <v>199</v>
      </c>
      <c r="C76" s="8" t="s">
        <v>112</v>
      </c>
      <c r="D76" s="29"/>
      <c r="E76" s="29"/>
    </row>
    <row r="77" spans="2:8">
      <c r="B77" s="9" t="s">
        <v>113</v>
      </c>
      <c r="C77" s="8" t="s">
        <v>114</v>
      </c>
      <c r="D77" s="29"/>
      <c r="E77" s="29"/>
      <c r="G77" s="16" t="s">
        <v>247</v>
      </c>
    </row>
    <row r="78" spans="2:8" ht="35.25" customHeight="1">
      <c r="B78" s="9" t="s">
        <v>207</v>
      </c>
      <c r="C78" s="8" t="s">
        <v>115</v>
      </c>
      <c r="D78" s="38">
        <f>D81+D83+D84+D85+D86+D87+D88+D89+D90+D91+D92+D93+D94+D95+D96</f>
        <v>341452</v>
      </c>
      <c r="E78" s="38">
        <f>E81+E83+E84+E85+E86+E87+E88+E89+E90+E91+E92+E93+E94+E95+E96</f>
        <v>905862.3</v>
      </c>
    </row>
    <row r="79" spans="2:8" ht="29.25" customHeight="1">
      <c r="B79" s="9" t="s">
        <v>209</v>
      </c>
      <c r="C79" s="8" t="s">
        <v>116</v>
      </c>
      <c r="D79" s="109">
        <f>D81+D83+D85+D87+D88+D89+D90+D91+D92+D96</f>
        <v>341452</v>
      </c>
      <c r="E79" s="109">
        <f>E81+E83+E85+E87+E88+E89+E90+E91+E92+E96</f>
        <v>905862.3</v>
      </c>
    </row>
    <row r="80" spans="2:8">
      <c r="B80" s="9" t="s">
        <v>218</v>
      </c>
      <c r="C80" s="8" t="s">
        <v>117</v>
      </c>
      <c r="D80" s="29"/>
      <c r="E80" s="29"/>
    </row>
    <row r="81" spans="2:8">
      <c r="B81" s="9" t="s">
        <v>233</v>
      </c>
      <c r="C81" s="8" t="s">
        <v>118</v>
      </c>
      <c r="D81" s="29">
        <v>129360.1</v>
      </c>
      <c r="E81" s="29">
        <v>155790.20000000001</v>
      </c>
    </row>
    <row r="82" spans="2:8">
      <c r="B82" s="9" t="s">
        <v>234</v>
      </c>
      <c r="C82" s="8" t="s">
        <v>119</v>
      </c>
      <c r="D82" s="29"/>
      <c r="E82" s="29"/>
    </row>
    <row r="83" spans="2:8">
      <c r="B83" s="9" t="s">
        <v>210</v>
      </c>
      <c r="C83" s="8" t="s">
        <v>120</v>
      </c>
      <c r="D83" s="29"/>
      <c r="E83" s="29"/>
      <c r="H83" s="16" t="s">
        <v>247</v>
      </c>
    </row>
    <row r="84" spans="2:8">
      <c r="B84" s="9" t="s">
        <v>121</v>
      </c>
      <c r="C84" s="8" t="s">
        <v>122</v>
      </c>
      <c r="D84" s="29"/>
      <c r="E84" s="29"/>
    </row>
    <row r="85" spans="2:8" ht="25.5">
      <c r="B85" s="9" t="s">
        <v>238</v>
      </c>
      <c r="C85" s="8" t="s">
        <v>123</v>
      </c>
      <c r="D85" s="29"/>
      <c r="E85" s="29"/>
    </row>
    <row r="86" spans="2:8">
      <c r="B86" s="9" t="s">
        <v>124</v>
      </c>
      <c r="C86" s="8" t="s">
        <v>125</v>
      </c>
      <c r="D86" s="29"/>
      <c r="E86" s="29"/>
    </row>
    <row r="87" spans="2:8">
      <c r="B87" s="9" t="s">
        <v>126</v>
      </c>
      <c r="C87" s="8" t="s">
        <v>127</v>
      </c>
      <c r="D87" s="29">
        <v>36048</v>
      </c>
      <c r="E87" s="29">
        <v>54826.3</v>
      </c>
    </row>
    <row r="88" spans="2:8">
      <c r="B88" s="9" t="s">
        <v>128</v>
      </c>
      <c r="C88" s="8" t="s">
        <v>129</v>
      </c>
      <c r="D88" s="29">
        <v>46729.3</v>
      </c>
      <c r="E88" s="29">
        <v>186408.5</v>
      </c>
    </row>
    <row r="89" spans="2:8">
      <c r="B89" s="9" t="s">
        <v>130</v>
      </c>
      <c r="C89" s="8" t="s">
        <v>131</v>
      </c>
      <c r="D89" s="29"/>
      <c r="E89" s="29"/>
    </row>
    <row r="90" spans="2:8">
      <c r="B90" s="9" t="s">
        <v>132</v>
      </c>
      <c r="C90" s="8" t="s">
        <v>133</v>
      </c>
      <c r="D90" s="29"/>
      <c r="E90" s="29">
        <v>55097.5</v>
      </c>
    </row>
    <row r="91" spans="2:8">
      <c r="B91" s="9" t="s">
        <v>134</v>
      </c>
      <c r="C91" s="8" t="s">
        <v>136</v>
      </c>
      <c r="D91" s="29">
        <v>124292</v>
      </c>
      <c r="E91" s="29">
        <v>441579.4</v>
      </c>
    </row>
    <row r="92" spans="2:8">
      <c r="B92" s="9" t="s">
        <v>205</v>
      </c>
      <c r="C92" s="8" t="s">
        <v>137</v>
      </c>
      <c r="D92" s="29">
        <v>5022.6000000000004</v>
      </c>
      <c r="E92" s="29">
        <v>5022.6000000000004</v>
      </c>
      <c r="G92" s="66"/>
    </row>
    <row r="93" spans="2:8">
      <c r="B93" s="9" t="s">
        <v>135</v>
      </c>
      <c r="C93" s="8" t="s">
        <v>138</v>
      </c>
      <c r="D93" s="29"/>
      <c r="E93" s="29"/>
      <c r="F93" s="66"/>
    </row>
    <row r="94" spans="2:8">
      <c r="B94" s="9" t="s">
        <v>140</v>
      </c>
      <c r="C94" s="8" t="s">
        <v>139</v>
      </c>
      <c r="D94" s="29"/>
      <c r="E94" s="29"/>
    </row>
    <row r="95" spans="2:8">
      <c r="B95" s="9" t="s">
        <v>142</v>
      </c>
      <c r="C95" s="8" t="s">
        <v>141</v>
      </c>
      <c r="D95" s="29"/>
      <c r="E95" s="29"/>
    </row>
    <row r="96" spans="2:8">
      <c r="B96" s="9" t="s">
        <v>144</v>
      </c>
      <c r="C96" s="8" t="s">
        <v>143</v>
      </c>
      <c r="D96" s="29">
        <v>0</v>
      </c>
      <c r="E96" s="29">
        <v>7137.8</v>
      </c>
    </row>
    <row r="97" spans="2:8">
      <c r="B97" s="9" t="s">
        <v>200</v>
      </c>
      <c r="C97" s="8" t="s">
        <v>145</v>
      </c>
      <c r="D97" s="31">
        <f>D66+D78</f>
        <v>341452</v>
      </c>
      <c r="E97" s="31">
        <f>E66+E78</f>
        <v>905862.3</v>
      </c>
      <c r="H97" s="66"/>
    </row>
    <row r="98" spans="2:8">
      <c r="B98" s="9" t="s">
        <v>146</v>
      </c>
      <c r="C98" s="8" t="s">
        <v>147</v>
      </c>
      <c r="D98" s="31">
        <f>D63+D97</f>
        <v>10841779</v>
      </c>
      <c r="E98" s="31">
        <f>E63+E97</f>
        <v>11384808.800000001</v>
      </c>
    </row>
    <row r="99" spans="2:8">
      <c r="B99" s="26"/>
      <c r="C99" s="27"/>
      <c r="D99" s="66"/>
    </row>
    <row r="100" spans="2:8">
      <c r="B100" s="22"/>
      <c r="C100" s="27"/>
      <c r="E100" s="66"/>
      <c r="H100" s="66"/>
    </row>
    <row r="101" spans="2:8" ht="24.75" customHeight="1">
      <c r="B101" s="120" t="s">
        <v>242</v>
      </c>
      <c r="C101" s="120"/>
      <c r="D101" s="120"/>
      <c r="E101" s="120"/>
    </row>
    <row r="102" spans="2:8" ht="38.25">
      <c r="B102" s="63" t="s">
        <v>1</v>
      </c>
      <c r="C102" s="13" t="s">
        <v>2</v>
      </c>
      <c r="D102" s="13" t="s">
        <v>193</v>
      </c>
      <c r="E102" s="13" t="s">
        <v>194</v>
      </c>
    </row>
    <row r="103" spans="2:8">
      <c r="B103" s="63">
        <v>1</v>
      </c>
      <c r="C103" s="14">
        <v>2</v>
      </c>
      <c r="D103" s="14">
        <v>3</v>
      </c>
      <c r="E103" s="14">
        <v>4</v>
      </c>
      <c r="G103" s="16" t="s">
        <v>247</v>
      </c>
    </row>
    <row r="104" spans="2:8">
      <c r="B104" s="6" t="s">
        <v>212</v>
      </c>
      <c r="C104" s="1" t="s">
        <v>148</v>
      </c>
      <c r="D104" s="32"/>
      <c r="E104" s="32"/>
    </row>
    <row r="105" spans="2:8">
      <c r="B105" s="6" t="s">
        <v>149</v>
      </c>
      <c r="C105" s="1" t="s">
        <v>160</v>
      </c>
      <c r="D105" s="32"/>
      <c r="E105" s="32"/>
    </row>
    <row r="106" spans="2:8">
      <c r="B106" s="6" t="s">
        <v>150</v>
      </c>
      <c r="C106" s="1" t="s">
        <v>161</v>
      </c>
      <c r="D106" s="32"/>
      <c r="E106" s="32"/>
    </row>
    <row r="107" spans="2:8">
      <c r="B107" s="6" t="s">
        <v>151</v>
      </c>
      <c r="C107" s="1" t="s">
        <v>162</v>
      </c>
      <c r="D107" s="32"/>
      <c r="E107" s="32"/>
    </row>
    <row r="108" spans="2:8">
      <c r="B108" s="6" t="s">
        <v>215</v>
      </c>
      <c r="C108" s="1" t="s">
        <v>163</v>
      </c>
      <c r="D108" s="32"/>
      <c r="E108" s="32"/>
    </row>
    <row r="109" spans="2:8">
      <c r="B109" s="6" t="s">
        <v>152</v>
      </c>
      <c r="C109" s="1" t="s">
        <v>164</v>
      </c>
      <c r="D109" s="32"/>
      <c r="E109" s="32"/>
    </row>
    <row r="110" spans="2:8">
      <c r="B110" s="6" t="s">
        <v>153</v>
      </c>
      <c r="C110" s="1" t="s">
        <v>165</v>
      </c>
      <c r="D110" s="32"/>
      <c r="E110" s="32"/>
      <c r="H110" s="16" t="s">
        <v>247</v>
      </c>
    </row>
    <row r="111" spans="2:8">
      <c r="B111" s="6" t="s">
        <v>154</v>
      </c>
      <c r="C111" s="1" t="s">
        <v>166</v>
      </c>
      <c r="D111" s="32"/>
      <c r="E111" s="32"/>
    </row>
    <row r="112" spans="2:8">
      <c r="B112" s="6" t="s">
        <v>155</v>
      </c>
      <c r="C112" s="1" t="s">
        <v>167</v>
      </c>
      <c r="D112" s="32"/>
      <c r="E112" s="32"/>
    </row>
    <row r="113" spans="2:8">
      <c r="B113" s="6" t="s">
        <v>213</v>
      </c>
      <c r="C113" s="1" t="s">
        <v>172</v>
      </c>
      <c r="D113" s="32"/>
      <c r="E113" s="32"/>
      <c r="G113" s="16" t="s">
        <v>247</v>
      </c>
    </row>
    <row r="114" spans="2:8">
      <c r="B114" s="6" t="s">
        <v>156</v>
      </c>
      <c r="C114" s="1" t="s">
        <v>168</v>
      </c>
      <c r="D114" s="32"/>
      <c r="E114" s="32"/>
    </row>
    <row r="115" spans="2:8">
      <c r="B115" s="6" t="s">
        <v>157</v>
      </c>
      <c r="C115" s="1" t="s">
        <v>169</v>
      </c>
      <c r="D115" s="32"/>
      <c r="E115" s="32"/>
    </row>
    <row r="116" spans="2:8">
      <c r="B116" s="6" t="s">
        <v>158</v>
      </c>
      <c r="C116" s="1" t="s">
        <v>170</v>
      </c>
      <c r="D116" s="32"/>
      <c r="E116" s="32"/>
    </row>
    <row r="117" spans="2:8">
      <c r="B117" s="6" t="s">
        <v>159</v>
      </c>
      <c r="C117" s="1" t="s">
        <v>171</v>
      </c>
      <c r="D117" s="32">
        <v>198149.8</v>
      </c>
      <c r="E117" s="32">
        <v>198149.8</v>
      </c>
      <c r="H117" s="16"/>
    </row>
    <row r="118" spans="2:8" ht="42.75" customHeight="1">
      <c r="B118" s="114" t="s">
        <v>214</v>
      </c>
      <c r="C118" s="114"/>
      <c r="D118" s="114"/>
      <c r="E118" s="114"/>
    </row>
    <row r="119" spans="2:8" ht="18" customHeight="1">
      <c r="B119" s="61"/>
      <c r="C119" s="61"/>
      <c r="D119" s="61"/>
      <c r="E119" s="61"/>
    </row>
    <row r="120" spans="2:8">
      <c r="B120" s="33" t="s">
        <v>292</v>
      </c>
    </row>
    <row r="121" spans="2:8">
      <c r="B121" s="33"/>
    </row>
    <row r="122" spans="2:8" ht="27" customHeight="1">
      <c r="B122" s="33" t="s">
        <v>284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21"/>
  <sheetViews>
    <sheetView workbookViewId="0">
      <selection activeCell="I21" sqref="I21"/>
    </sheetView>
  </sheetViews>
  <sheetFormatPr defaultRowHeight="12.75"/>
  <cols>
    <col min="1" max="1" width="9.28515625" customWidth="1"/>
    <col min="2" max="2" width="37" customWidth="1"/>
    <col min="3" max="3" width="33.7109375" customWidth="1"/>
  </cols>
  <sheetData>
    <row r="3" spans="1:3" ht="18">
      <c r="A3" s="122" t="s">
        <v>290</v>
      </c>
      <c r="B3" s="122"/>
      <c r="C3" s="122"/>
    </row>
    <row r="4" spans="1:3" ht="22.5" customHeight="1">
      <c r="A4" s="123" t="s">
        <v>270</v>
      </c>
      <c r="B4" s="123"/>
      <c r="C4" s="123"/>
    </row>
    <row r="5" spans="1:3" ht="18.75">
      <c r="A5" s="72"/>
      <c r="B5" s="40"/>
      <c r="C5" s="40"/>
    </row>
    <row r="6" spans="1:3" ht="18.75">
      <c r="A6" s="72"/>
      <c r="B6" s="40"/>
      <c r="C6" s="40"/>
    </row>
    <row r="7" spans="1:3" ht="19.5" thickBot="1">
      <c r="A7" s="72" t="s">
        <v>248</v>
      </c>
      <c r="B7" s="40"/>
      <c r="C7" s="42" t="s">
        <v>249</v>
      </c>
    </row>
    <row r="8" spans="1:3" ht="18.75">
      <c r="A8" s="43" t="s">
        <v>223</v>
      </c>
      <c r="B8" s="44" t="s">
        <v>250</v>
      </c>
      <c r="C8" s="45" t="s">
        <v>246</v>
      </c>
    </row>
    <row r="9" spans="1:3" ht="18.75">
      <c r="A9" s="46">
        <v>1</v>
      </c>
      <c r="B9" s="47" t="s">
        <v>269</v>
      </c>
      <c r="C9" s="48">
        <v>348.2</v>
      </c>
    </row>
    <row r="10" spans="1:3" ht="19.5" thickBot="1">
      <c r="A10" s="83"/>
      <c r="B10" s="84"/>
      <c r="C10" s="85"/>
    </row>
    <row r="11" spans="1:3" ht="19.5" thickBot="1">
      <c r="A11" s="49"/>
      <c r="B11" s="50" t="s">
        <v>251</v>
      </c>
      <c r="C11" s="86">
        <f>SUM(C9:C10)</f>
        <v>348.2</v>
      </c>
    </row>
    <row r="12" spans="1:3" ht="18.75">
      <c r="A12" s="72"/>
      <c r="B12" s="40"/>
      <c r="C12" s="51"/>
    </row>
    <row r="13" spans="1:3" ht="18.75">
      <c r="A13" s="124"/>
      <c r="B13" s="124"/>
      <c r="C13" s="124"/>
    </row>
    <row r="14" spans="1:3" ht="18.75">
      <c r="A14" s="72"/>
      <c r="B14" s="40"/>
      <c r="C14" s="40"/>
    </row>
    <row r="15" spans="1:3" ht="18.75">
      <c r="A15" s="121" t="s">
        <v>252</v>
      </c>
      <c r="B15" s="121"/>
      <c r="C15" s="53"/>
    </row>
    <row r="16" spans="1:3" ht="18.75">
      <c r="A16" s="121" t="s">
        <v>271</v>
      </c>
      <c r="B16" s="121"/>
      <c r="C16" s="106" t="s">
        <v>287</v>
      </c>
    </row>
    <row r="17" spans="1:4" ht="18.75">
      <c r="A17" s="41"/>
      <c r="B17" s="53"/>
      <c r="C17" s="73"/>
    </row>
    <row r="18" spans="1:4" ht="18.75">
      <c r="A18" s="121" t="s">
        <v>267</v>
      </c>
      <c r="B18" s="121"/>
      <c r="C18" s="106" t="s">
        <v>285</v>
      </c>
    </row>
    <row r="21" spans="1:4">
      <c r="D21" t="s">
        <v>247</v>
      </c>
    </row>
  </sheetData>
  <mergeCells count="6">
    <mergeCell ref="A18:B18"/>
    <mergeCell ref="A3:C3"/>
    <mergeCell ref="A4:C4"/>
    <mergeCell ref="A13:C13"/>
    <mergeCell ref="A15:B15"/>
    <mergeCell ref="A16:B16"/>
  </mergeCells>
  <pageMargins left="0.11811023622047245" right="0.31496062992125984" top="0.55118110236220474" bottom="0.94488188976377963" header="0.31496062992125984" footer="0.31496062992125984"/>
  <pageSetup paperSize="9" scale="10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8"/>
  <sheetViews>
    <sheetView workbookViewId="0">
      <selection activeCell="C24" sqref="C24"/>
    </sheetView>
  </sheetViews>
  <sheetFormatPr defaultRowHeight="12.75"/>
  <cols>
    <col min="1" max="1" width="21.140625" customWidth="1"/>
    <col min="2" max="2" width="26" hidden="1" customWidth="1"/>
    <col min="3" max="3" width="26" customWidth="1"/>
    <col min="4" max="4" width="21.7109375" hidden="1" customWidth="1"/>
    <col min="5" max="5" width="20.28515625" hidden="1" customWidth="1"/>
    <col min="7" max="7" width="22.42578125" customWidth="1"/>
    <col min="9" max="9" width="15" customWidth="1"/>
  </cols>
  <sheetData>
    <row r="1" spans="1:5" ht="28.5" customHeight="1" thickBot="1">
      <c r="A1" s="75" t="s">
        <v>286</v>
      </c>
    </row>
    <row r="2" spans="1:5" ht="16.5" thickBot="1">
      <c r="A2" s="80" t="s">
        <v>282</v>
      </c>
      <c r="B2" s="81" t="s">
        <v>272</v>
      </c>
      <c r="C2" s="82" t="s">
        <v>283</v>
      </c>
      <c r="D2" s="74" t="s">
        <v>253</v>
      </c>
      <c r="E2" s="55" t="s">
        <v>273</v>
      </c>
    </row>
    <row r="3" spans="1:5" ht="15">
      <c r="A3" s="79" t="s">
        <v>254</v>
      </c>
      <c r="B3" s="87">
        <v>562874461.53999996</v>
      </c>
      <c r="C3" s="97">
        <v>389649717.60000002</v>
      </c>
      <c r="D3" s="91">
        <v>386615419.63</v>
      </c>
      <c r="E3" s="65">
        <v>2000000</v>
      </c>
    </row>
    <row r="4" spans="1:5" ht="15">
      <c r="A4" s="55" t="s">
        <v>255</v>
      </c>
      <c r="B4" s="88"/>
      <c r="C4" s="98">
        <v>419804369.60000002</v>
      </c>
      <c r="D4" s="91">
        <v>399110375.72000003</v>
      </c>
      <c r="E4" s="65">
        <f>B3-E3</f>
        <v>560874461.53999996</v>
      </c>
    </row>
    <row r="5" spans="1:5" ht="15">
      <c r="A5" s="55" t="s">
        <v>256</v>
      </c>
      <c r="B5" s="88">
        <f>SUM(B3:B4)</f>
        <v>562874461.53999996</v>
      </c>
      <c r="C5" s="98">
        <v>445780165.60000002</v>
      </c>
      <c r="D5" s="74">
        <v>413089224.27999997</v>
      </c>
      <c r="E5" s="54"/>
    </row>
    <row r="6" spans="1:5" ht="21" customHeight="1">
      <c r="A6" s="76" t="s">
        <v>277</v>
      </c>
      <c r="B6" s="89" t="s">
        <v>245</v>
      </c>
      <c r="C6" s="99">
        <f>SUM(C3:C5)</f>
        <v>1255234252.8000002</v>
      </c>
      <c r="D6" s="92">
        <f>SUM(D3:D5)</f>
        <v>1198815019.6300001</v>
      </c>
      <c r="E6" s="54">
        <f>B5+C6-D6</f>
        <v>619293694.71000004</v>
      </c>
    </row>
    <row r="7" spans="1:5" ht="20.25" customHeight="1">
      <c r="A7" s="39"/>
      <c r="B7" s="90"/>
      <c r="C7" s="100"/>
      <c r="D7" s="93"/>
      <c r="E7" s="39"/>
    </row>
    <row r="8" spans="1:5" s="52" customFormat="1" ht="15">
      <c r="A8" s="55" t="s">
        <v>257</v>
      </c>
      <c r="B8" s="88"/>
      <c r="C8" s="98">
        <v>443750753.60000002</v>
      </c>
      <c r="D8" s="74">
        <v>437347509.80000001</v>
      </c>
      <c r="E8" s="55"/>
    </row>
    <row r="9" spans="1:5" s="52" customFormat="1" ht="15">
      <c r="A9" s="55" t="s">
        <v>258</v>
      </c>
      <c r="B9" s="88"/>
      <c r="C9" s="98">
        <v>455574873.60000002</v>
      </c>
      <c r="D9" s="74">
        <v>437176142.60000002</v>
      </c>
      <c r="E9" s="55"/>
    </row>
    <row r="10" spans="1:5" s="52" customFormat="1" ht="15">
      <c r="A10" s="55" t="s">
        <v>259</v>
      </c>
      <c r="B10" s="88"/>
      <c r="C10" s="98">
        <v>482110100</v>
      </c>
      <c r="D10" s="74">
        <v>447000019.39999998</v>
      </c>
      <c r="E10" s="54"/>
    </row>
    <row r="11" spans="1:5" ht="21.75" customHeight="1">
      <c r="A11" s="76" t="s">
        <v>278</v>
      </c>
      <c r="B11" s="89" t="s">
        <v>245</v>
      </c>
      <c r="C11" s="101">
        <f>SUM(C8:C10)</f>
        <v>1381435727.2</v>
      </c>
      <c r="D11" s="94">
        <f>SUM(D8:D10)</f>
        <v>1321523671.8000002</v>
      </c>
      <c r="E11" s="54"/>
    </row>
    <row r="12" spans="1:5" ht="16.5" customHeight="1">
      <c r="A12" s="39"/>
      <c r="B12" s="90" t="s">
        <v>268</v>
      </c>
      <c r="C12" s="102"/>
      <c r="D12" s="92">
        <f>D6+D11</f>
        <v>2520338691.4300003</v>
      </c>
      <c r="E12" s="54">
        <f>E6+C11-D11</f>
        <v>679205750.1099999</v>
      </c>
    </row>
    <row r="13" spans="1:5" ht="15">
      <c r="A13" s="55" t="s">
        <v>260</v>
      </c>
      <c r="B13" s="88"/>
      <c r="C13" s="103"/>
      <c r="D13" s="74">
        <v>402976328.30000001</v>
      </c>
      <c r="E13" s="55"/>
    </row>
    <row r="14" spans="1:5" ht="15">
      <c r="A14" s="55" t="s">
        <v>261</v>
      </c>
      <c r="B14" s="88"/>
      <c r="C14" s="103"/>
      <c r="D14" s="95">
        <v>402500000</v>
      </c>
      <c r="E14" s="55"/>
    </row>
    <row r="15" spans="1:5" ht="15">
      <c r="A15" s="55" t="s">
        <v>262</v>
      </c>
      <c r="B15" s="88"/>
      <c r="C15" s="103"/>
      <c r="D15" s="91">
        <v>408794304.74000001</v>
      </c>
      <c r="E15" s="54"/>
    </row>
    <row r="16" spans="1:5" ht="15.75">
      <c r="A16" s="76" t="s">
        <v>279</v>
      </c>
      <c r="B16" s="89" t="s">
        <v>245</v>
      </c>
      <c r="C16" s="101"/>
      <c r="D16" s="92">
        <f>SUM(D13:D15)</f>
        <v>1214270633.04</v>
      </c>
      <c r="E16" s="70">
        <f>E12+C16-D16</f>
        <v>-535064882.93000007</v>
      </c>
    </row>
    <row r="17" spans="1:5" ht="16.5" customHeight="1">
      <c r="A17" s="39"/>
      <c r="B17" s="90"/>
      <c r="C17" s="104"/>
      <c r="D17" s="93"/>
      <c r="E17" s="39"/>
    </row>
    <row r="18" spans="1:5" ht="15">
      <c r="A18" s="55" t="s">
        <v>263</v>
      </c>
      <c r="B18" s="88"/>
      <c r="C18" s="103"/>
      <c r="D18" s="95"/>
      <c r="E18" s="55"/>
    </row>
    <row r="19" spans="1:5" ht="15">
      <c r="A19" s="55" t="s">
        <v>264</v>
      </c>
      <c r="B19" s="88"/>
      <c r="C19" s="103"/>
      <c r="D19" s="95"/>
      <c r="E19" s="55"/>
    </row>
    <row r="20" spans="1:5" ht="15">
      <c r="A20" s="55" t="s">
        <v>265</v>
      </c>
      <c r="B20" s="88"/>
      <c r="C20" s="103"/>
      <c r="D20" s="74">
        <v>460000000</v>
      </c>
      <c r="E20" s="54"/>
    </row>
    <row r="21" spans="1:5" ht="26.25" customHeight="1" thickBot="1">
      <c r="A21" s="76" t="s">
        <v>280</v>
      </c>
      <c r="B21" s="89" t="s">
        <v>245</v>
      </c>
      <c r="C21" s="105">
        <f>SUM(C18:C20)</f>
        <v>0</v>
      </c>
      <c r="D21" s="94">
        <f>SUM(D18:D20)</f>
        <v>460000000</v>
      </c>
      <c r="E21" s="54">
        <f>E16+C21-D21</f>
        <v>-995064882.93000007</v>
      </c>
    </row>
    <row r="22" spans="1:5">
      <c r="A22" s="39"/>
      <c r="B22" s="39"/>
      <c r="C22" s="96"/>
      <c r="D22" s="39"/>
      <c r="E22" s="39"/>
    </row>
    <row r="23" spans="1:5">
      <c r="A23" s="39"/>
      <c r="B23" s="39"/>
      <c r="C23" s="77"/>
      <c r="D23" s="71"/>
      <c r="E23" s="39"/>
    </row>
    <row r="24" spans="1:5" ht="15.75">
      <c r="A24" s="56" t="s">
        <v>281</v>
      </c>
      <c r="B24" s="56" t="s">
        <v>266</v>
      </c>
      <c r="C24" s="78">
        <f>C6+C11+C16+C21</f>
        <v>2636669980</v>
      </c>
      <c r="D24" s="69">
        <f>D6+D11+D16+D21</f>
        <v>4194609324.4700003</v>
      </c>
      <c r="E24" s="57"/>
    </row>
    <row r="25" spans="1:5">
      <c r="A25" s="39"/>
      <c r="B25" s="39"/>
      <c r="C25" s="39"/>
      <c r="D25" s="39"/>
      <c r="E25" s="39"/>
    </row>
    <row r="28" spans="1:5" ht="18.75" customHeight="1">
      <c r="A28" s="121" t="s">
        <v>267</v>
      </c>
      <c r="B28" s="121"/>
      <c r="C28" s="64" t="s">
        <v>275</v>
      </c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 2кв</vt:lpstr>
      <vt:lpstr>Баланс 2 кв</vt:lpstr>
      <vt:lpstr>телефон 3 кв </vt:lpstr>
      <vt:lpstr>50% ГНИ-2017</vt:lpstr>
      <vt:lpstr>'50% ГНИ-2017'!Область_печати</vt:lpstr>
      <vt:lpstr>'Баланс 2 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USER</cp:lastModifiedBy>
  <cp:lastPrinted>2023-07-25T11:52:36Z</cp:lastPrinted>
  <dcterms:created xsi:type="dcterms:W3CDTF">2008-03-03T23:56:31Z</dcterms:created>
  <dcterms:modified xsi:type="dcterms:W3CDTF">2023-08-01T16:15:56Z</dcterms:modified>
</cp:coreProperties>
</file>