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4\"/>
    </mc:Choice>
  </mc:AlternateContent>
  <bookViews>
    <workbookView xWindow="120" yWindow="105" windowWidth="19320" windowHeight="9210" activeTab="2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 s="1"/>
  <c r="H10" i="1" s="1"/>
  <c r="F12" i="1"/>
  <c r="G12" i="1"/>
  <c r="H12" i="1" s="1"/>
  <c r="F9" i="1"/>
  <c r="G9" i="1" s="1"/>
  <c r="H9" i="1" s="1"/>
  <c r="F11" i="1"/>
  <c r="G11" i="1" s="1"/>
  <c r="H11" i="1" s="1"/>
  <c r="G15" i="1"/>
  <c r="H15" i="1" s="1"/>
  <c r="G14" i="1"/>
  <c r="H14" i="1" s="1"/>
  <c r="G34" i="1"/>
  <c r="H34" i="1" s="1"/>
  <c r="G30" i="1"/>
  <c r="H30" i="1" s="1"/>
  <c r="G37" i="1"/>
  <c r="H37" i="1" s="1"/>
  <c r="G36" i="1"/>
  <c r="H36" i="1" s="1"/>
  <c r="G35" i="1"/>
  <c r="H35" i="1" s="1"/>
  <c r="G33" i="1"/>
  <c r="H33" i="1" s="1"/>
  <c r="G32" i="1"/>
  <c r="H32" i="1" s="1"/>
  <c r="G31" i="1"/>
  <c r="H31" i="1" s="1"/>
  <c r="G29" i="1"/>
  <c r="H29" i="1" s="1"/>
  <c r="G28" i="1"/>
  <c r="H28" i="1" s="1"/>
  <c r="G27" i="1"/>
  <c r="H27" i="1" s="1"/>
  <c r="G26" i="1"/>
  <c r="H26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9" i="1"/>
  <c r="A10" i="1" s="1"/>
  <c r="A11" i="1" s="1"/>
  <c r="A12" i="1" s="1"/>
  <c r="A13" i="1" s="1"/>
  <c r="A14" i="1" s="1"/>
  <c r="A15" i="1" s="1"/>
  <c r="D38" i="1"/>
  <c r="F25" i="1"/>
  <c r="G25" i="1" s="1"/>
  <c r="H25" i="1" s="1"/>
  <c r="D16" i="1"/>
  <c r="C104" i="4"/>
  <c r="F13" i="1"/>
  <c r="G13" i="1" s="1"/>
  <c r="H13" i="1" s="1"/>
  <c r="F8" i="1"/>
  <c r="G8" i="1"/>
  <c r="H8" i="1" s="1"/>
  <c r="H38" i="1" l="1"/>
  <c r="H16" i="1"/>
  <c r="H41" i="1" s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<sst xmlns="http://schemas.openxmlformats.org/spreadsheetml/2006/main" count="188" uniqueCount="174">
  <si>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</si>
  <si>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</si>
  <si>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</si>
  <si>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</si>
  <si>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</si>
  <si>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</si>
  <si>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</si>
  <si>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</si>
  <si>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</si>
  <si>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</si>
  <si>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</si>
  <si>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</si>
  <si>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</si>
  <si>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</si>
  <si>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</si>
  <si>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</si>
  <si>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</si>
  <si>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</si>
  <si>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</si>
  <si>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</si>
  <si>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</si>
  <si>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</si>
  <si>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</si>
  <si>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</si>
  <si>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</si>
  <si>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</si>
  <si>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</si>
  <si>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</si>
  <si>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</si>
  <si>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</si>
  <si>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</si>
  <si>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</si>
  <si>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</si>
  <si>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</si>
  <si>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</si>
  <si>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</si>
  <si>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</si>
  <si>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</si>
  <si>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</si>
  <si>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</si>
  <si>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</si>
  <si>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</si>
  <si>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</si>
  <si>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</si>
  <si>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</si>
  <si>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</si>
  <si>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</si>
  <si>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</si>
  <si>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</si>
  <si>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</si>
  <si>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</si>
  <si>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</si>
  <si>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</si>
  <si>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</si>
  <si>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</si>
  <si>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</si>
  <si>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</si>
  <si>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</si>
  <si>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</si>
  <si>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</si>
  <si>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</si>
  <si>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</si>
  <si>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</si>
  <si>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</si>
  <si>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</si>
  <si>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</si>
  <si>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</si>
  <si>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</si>
  <si>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</si>
  <si>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</si>
  <si>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</si>
  <si>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</si>
  <si>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</si>
  <si>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</si>
  <si>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</si>
  <si>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</si>
  <si>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</si>
  <si>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</si>
  <si>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</si>
  <si>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</si>
  <si>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</si>
  <si>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</si>
  <si>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</si>
  <si>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</si>
  <si>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</si>
  <si>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</si>
  <si>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</si>
  <si>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</si>
  <si>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</si>
  <si>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</si>
  <si>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</si>
  <si>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</si>
  <si>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</si>
  <si>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</si>
  <si>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</si>
  <si>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</si>
  <si>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</si>
  <si>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</si>
  <si>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</si>
  <si>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</si>
  <si>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</si>
  <si>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</si>
  <si>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</si>
  <si>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</si>
  <si>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</si>
  <si>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</si>
  <si>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</si>
  <si>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</si>
  <si>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</si>
  <si>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</si>
  <si>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</si>
  <si>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</si>
  <si>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</si>
  <si>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</si>
  <si>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</si>
  <si>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</si>
  <si>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</si>
  <si>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</si>
  <si>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>Расоды по финансовой деятельности (стр.180+190+200+210),  в том числе:</t>
  </si>
  <si>
    <t>Расходы в виде процентов</t>
  </si>
  <si>
    <t>Убытки от валютных курсовых разниц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</si>
  <si>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</si>
  <si>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</si>
  <si>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</si>
  <si>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</si>
  <si>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</si>
  <si>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</si>
  <si>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</si>
  <si>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</si>
  <si>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</si>
  <si>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</si>
  <si>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</si>
  <si>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</si>
  <si>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</si>
  <si>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</si>
  <si>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</si>
  <si>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</si>
  <si>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</si>
  <si>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</si>
  <si>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</si>
  <si>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</si>
  <si>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</si>
  <si>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</si>
  <si>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</si>
  <si>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</si>
  <si>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</si>
  <si>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</si>
  <si>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</si>
  <si>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</si>
  <si>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</si>
  <si>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</si>
  <si>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</si>
  <si>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</si>
  <si>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</si>
  <si>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</si>
  <si>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</si>
  <si>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</si>
  <si>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</si>
  <si>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</si>
  <si>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</si>
  <si>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</si>
  <si>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</si>
  <si>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</si>
  <si>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>Расходы отчетного периода, исключаемые из налогооблагаемой базы в будущем</t>
  </si>
  <si>
    <t xml:space="preserve">Доходы в виде дивидендов </t>
  </si>
  <si>
    <t xml:space="preserve">Доходы в виде процентов </t>
  </si>
  <si>
    <t>Доходы от долгосрочной аренды (финансовый лизинг)</t>
  </si>
  <si>
    <t>Доходы от валютных курсовых разниц</t>
  </si>
  <si>
    <t>Прочие доходы от финансовой деятельности</t>
  </si>
  <si>
    <t>Расходы в виде процентов по долгосрочной аренде (финансовому лизингу)</t>
  </si>
  <si>
    <t>Прочие расходы по финансовой деятельности</t>
  </si>
  <si>
    <t>Налог на доходы (прибыль)</t>
  </si>
  <si>
    <t xml:space="preserve">за  IV квартал  2017 г. </t>
  </si>
  <si>
    <t>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</si>
</sst>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  <xf numFmtId="0" fontId="5" fillId="0" borderId="2" xfId="2184" applyBorder="1" applyAlignment="1">
      <alignment horizontal="center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160</v>
      </c>
    </row>
    <row r="3" spans="1:4" ht="15.75">
      <c r="A3" s="21" t="s">
        <v>162</v>
      </c>
    </row>
    <row r="4" spans="1:4" ht="15.75">
      <c r="A4" s="21" t="s">
        <v>172</v>
      </c>
    </row>
    <row r="6" spans="1:4" ht="25.5">
      <c r="A6" s="22" t="s">
        <v>15</v>
      </c>
      <c r="B6" s="22" t="s">
        <v>16</v>
      </c>
      <c r="C6" s="75">
        <v>43009</v>
      </c>
      <c r="D6" s="75">
        <v>43101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6974369.2000000002</v>
      </c>
      <c r="D10" s="104">
        <v>7289771.0999999996</v>
      </c>
    </row>
    <row r="11" spans="1:4">
      <c r="A11" s="27" t="s">
        <v>20</v>
      </c>
      <c r="B11" s="28">
        <v>11</v>
      </c>
      <c r="C11" s="104">
        <v>1347273.9</v>
      </c>
      <c r="D11" s="104">
        <v>1535661.9</v>
      </c>
    </row>
    <row r="12" spans="1:4">
      <c r="A12" s="29" t="s">
        <v>21</v>
      </c>
      <c r="B12" s="28">
        <v>12</v>
      </c>
      <c r="C12" s="104">
        <v>5627095.2999999998</v>
      </c>
      <c r="D12" s="104">
        <v>5754109.2000000002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379884.9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>
        <v>2754</v>
      </c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899268.3</v>
      </c>
      <c r="D24" s="104">
        <v>990047.4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6906248.5</v>
      </c>
      <c r="D28" s="107">
        <v>7124041.5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63845.8</v>
      </c>
      <c r="D30" s="108">
        <v>126800</v>
      </c>
    </row>
    <row r="31" spans="1:4">
      <c r="A31" s="29" t="s">
        <v>40</v>
      </c>
      <c r="B31" s="24">
        <v>150</v>
      </c>
      <c r="C31" s="104">
        <v>63845.8</v>
      </c>
      <c r="D31" s="104">
        <v>126800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>
        <v>1165.0999999999999</v>
      </c>
      <c r="D35" s="104">
        <v>0</v>
      </c>
    </row>
    <row r="36" spans="1:4">
      <c r="A36" s="29" t="s">
        <v>45</v>
      </c>
      <c r="B36" s="24">
        <v>200</v>
      </c>
      <c r="C36" s="104"/>
      <c r="D36" s="104">
        <v>0</v>
      </c>
    </row>
    <row r="37" spans="1:4">
      <c r="A37" s="30" t="s">
        <v>46</v>
      </c>
      <c r="B37" s="37">
        <v>210</v>
      </c>
      <c r="C37" s="105">
        <v>521692.4</v>
      </c>
      <c r="D37" s="105">
        <v>187557.6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/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54416.6</v>
      </c>
      <c r="D42" s="104">
        <v>60801.4</v>
      </c>
    </row>
    <row r="43" spans="1:4">
      <c r="A43" s="29" t="s">
        <v>51</v>
      </c>
      <c r="B43" s="24">
        <v>260</v>
      </c>
      <c r="C43" s="104">
        <v>13530.9</v>
      </c>
      <c r="D43" s="104">
        <v>19492.3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/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58338.3</v>
      </c>
      <c r="D47" s="104">
        <v>58338.3</v>
      </c>
    </row>
    <row r="48" spans="1:4">
      <c r="A48" s="29" t="s">
        <v>56</v>
      </c>
      <c r="B48" s="24">
        <v>310</v>
      </c>
      <c r="C48" s="104">
        <v>395406.6</v>
      </c>
      <c r="D48" s="104">
        <v>48925.599999999999</v>
      </c>
    </row>
    <row r="49" spans="1:4">
      <c r="A49" s="30" t="s">
        <v>57</v>
      </c>
      <c r="B49" s="37">
        <v>320</v>
      </c>
      <c r="C49" s="105">
        <v>39727.599999999999</v>
      </c>
      <c r="D49" s="105">
        <v>37030.9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39727.599999999999</v>
      </c>
      <c r="D51" s="104">
        <v>36093.1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/>
      <c r="D53" s="104">
        <v>937.8</v>
      </c>
    </row>
    <row r="54" spans="1:4">
      <c r="A54" s="29" t="s">
        <v>62</v>
      </c>
      <c r="B54" s="24">
        <v>370</v>
      </c>
      <c r="C54" s="104">
        <v>55606.1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682037</v>
      </c>
      <c r="D56" s="105">
        <v>406994.6</v>
      </c>
    </row>
    <row r="57" spans="1:4">
      <c r="A57" s="30" t="s">
        <v>65</v>
      </c>
      <c r="B57" s="37">
        <v>400</v>
      </c>
      <c r="C57" s="105">
        <v>7588285.5</v>
      </c>
      <c r="D57" s="105">
        <v>7531036.0999999996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2661426.2000000002</v>
      </c>
      <c r="D63" s="104">
        <v>3677991.1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680816.2</v>
      </c>
      <c r="D65" s="104">
        <v>835616.2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5015123.0999999996</v>
      </c>
      <c r="D68" s="105">
        <v>6186488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2573162.4</v>
      </c>
      <c r="D83" s="105">
        <v>1344548.1</v>
      </c>
    </row>
    <row r="84" spans="1:4" ht="25.5">
      <c r="A84" s="38" t="s">
        <v>90</v>
      </c>
      <c r="B84" s="24">
        <v>601</v>
      </c>
      <c r="C84" s="104">
        <v>2573162.4</v>
      </c>
      <c r="D84" s="104">
        <v>1344548.1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1102299.2</v>
      </c>
      <c r="D86" s="104">
        <v>559505.69999999995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313000</v>
      </c>
      <c r="D88" s="104">
        <v>15992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/>
      <c r="D92" s="104"/>
    </row>
    <row r="93" spans="1:4">
      <c r="A93" s="29" t="s">
        <v>98</v>
      </c>
      <c r="B93" s="24">
        <v>680</v>
      </c>
      <c r="C93" s="104">
        <v>757669.7</v>
      </c>
      <c r="D93" s="104">
        <v>636267</v>
      </c>
    </row>
    <row r="94" spans="1:4">
      <c r="A94" s="29" t="s">
        <v>99</v>
      </c>
      <c r="B94" s="24">
        <v>690</v>
      </c>
      <c r="C94" s="104"/>
      <c r="D94" s="104">
        <v>17400</v>
      </c>
    </row>
    <row r="95" spans="1:4">
      <c r="A95" s="29" t="s">
        <v>100</v>
      </c>
      <c r="B95" s="24">
        <v>700</v>
      </c>
      <c r="C95" s="104">
        <v>70305</v>
      </c>
      <c r="D95" s="104">
        <v>37800</v>
      </c>
    </row>
    <row r="96" spans="1:4">
      <c r="A96" s="29" t="s">
        <v>101</v>
      </c>
      <c r="B96" s="24">
        <v>710</v>
      </c>
      <c r="C96" s="104">
        <v>5486.6</v>
      </c>
      <c r="D96" s="104">
        <v>5486.6</v>
      </c>
    </row>
    <row r="97" spans="1:4">
      <c r="A97" s="29" t="s">
        <v>102</v>
      </c>
      <c r="B97" s="24">
        <v>720</v>
      </c>
      <c r="C97" s="104">
        <v>249675.6</v>
      </c>
      <c r="D97" s="104">
        <v>72096.800000000003</v>
      </c>
    </row>
    <row r="98" spans="1:4">
      <c r="A98" s="29" t="s">
        <v>103</v>
      </c>
      <c r="B98" s="24">
        <v>730</v>
      </c>
      <c r="C98" s="104"/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74726.3</v>
      </c>
      <c r="D101" s="104"/>
    </row>
    <row r="102" spans="1:4">
      <c r="A102" s="30" t="s">
        <v>107</v>
      </c>
      <c r="B102" s="37">
        <v>770</v>
      </c>
      <c r="C102" s="105">
        <v>2573162.4</v>
      </c>
      <c r="D102" s="105">
        <v>1344548.1</v>
      </c>
    </row>
    <row r="103" spans="1:4">
      <c r="A103" s="30" t="s">
        <v>108</v>
      </c>
      <c r="B103" s="37">
        <v>780</v>
      </c>
      <c r="C103" s="105">
        <v>7588285.5</v>
      </c>
      <c r="D103" s="105">
        <v>7531036.0999999996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3.425781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157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IV квартал  2017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2017</v>
      </c>
    </row>
    <row r="8" spans="1:3" ht="31.5" customHeight="1">
      <c r="A8" s="7"/>
      <c r="B8" s="6"/>
      <c r="C8" s="65" t="s">
        <v>173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4">
        <v>6286774.2000000002</v>
      </c>
    </row>
    <row r="11" spans="1:3">
      <c r="A11" s="49" t="s">
        <v>112</v>
      </c>
      <c r="B11" s="50">
        <v>20</v>
      </c>
      <c r="C11" s="114"/>
    </row>
    <row r="12" spans="1:3" ht="12.75" customHeight="1">
      <c r="A12" s="51" t="s">
        <v>113</v>
      </c>
      <c r="B12" s="52">
        <v>30</v>
      </c>
      <c r="C12" s="114">
        <v>6286774.2000000002</v>
      </c>
    </row>
    <row r="13" spans="1:3">
      <c r="A13" s="51" t="s">
        <v>114</v>
      </c>
      <c r="B13" s="53">
        <v>40</v>
      </c>
      <c r="C13" s="114">
        <v>5042856.2</v>
      </c>
    </row>
    <row r="14" spans="1:3">
      <c r="A14" s="49" t="s">
        <v>130</v>
      </c>
      <c r="B14" s="54">
        <v>50</v>
      </c>
      <c r="C14" s="114"/>
    </row>
    <row r="15" spans="1:3">
      <c r="A15" s="49" t="s">
        <v>131</v>
      </c>
      <c r="B15" s="50">
        <v>60</v>
      </c>
      <c r="C15" s="114">
        <v>5042856.2</v>
      </c>
    </row>
    <row r="16" spans="1:3">
      <c r="A16" s="49" t="s">
        <v>132</v>
      </c>
      <c r="B16" s="50">
        <v>70</v>
      </c>
      <c r="C16" s="114"/>
    </row>
    <row r="17" spans="1:3" ht="12" customHeight="1">
      <c r="A17" s="49" t="s">
        <v>163</v>
      </c>
      <c r="B17" s="50">
        <v>80</v>
      </c>
      <c r="C17" s="114"/>
    </row>
    <row r="18" spans="1:3">
      <c r="A18" s="49" t="s">
        <v>115</v>
      </c>
      <c r="B18" s="50">
        <v>90</v>
      </c>
      <c r="C18" s="114">
        <v>3536108.3</v>
      </c>
    </row>
    <row r="19" spans="1:3">
      <c r="A19" s="51" t="s">
        <v>116</v>
      </c>
      <c r="B19" s="48">
        <v>100</v>
      </c>
      <c r="C19" s="114">
        <v>4780026.3</v>
      </c>
    </row>
    <row r="20" spans="1:3" ht="10.5" customHeight="1">
      <c r="A20" s="51" t="s">
        <v>117</v>
      </c>
      <c r="B20" s="48">
        <v>110</v>
      </c>
      <c r="C20" s="114"/>
    </row>
    <row r="21" spans="1:3">
      <c r="A21" s="49" t="s">
        <v>164</v>
      </c>
      <c r="B21" s="55">
        <v>120</v>
      </c>
      <c r="C21" s="114"/>
    </row>
    <row r="22" spans="1:3">
      <c r="A22" s="49" t="s">
        <v>165</v>
      </c>
      <c r="B22" s="55">
        <v>130</v>
      </c>
      <c r="C22" s="114"/>
    </row>
    <row r="23" spans="1:3">
      <c r="A23" s="49" t="s">
        <v>166</v>
      </c>
      <c r="B23" s="55">
        <v>140</v>
      </c>
      <c r="C23" s="114"/>
    </row>
    <row r="24" spans="1:3">
      <c r="A24" s="56" t="s">
        <v>167</v>
      </c>
      <c r="B24" s="55">
        <v>150</v>
      </c>
      <c r="C24" s="114"/>
    </row>
    <row r="25" spans="1:3">
      <c r="A25" s="49" t="s">
        <v>168</v>
      </c>
      <c r="B25" s="55">
        <v>160</v>
      </c>
      <c r="C25" s="114"/>
    </row>
    <row r="26" spans="1:3" ht="12.75" customHeight="1">
      <c r="A26" s="51" t="s">
        <v>118</v>
      </c>
      <c r="B26" s="48">
        <v>170</v>
      </c>
      <c r="C26" s="114"/>
    </row>
    <row r="27" spans="1:3">
      <c r="A27" s="56" t="s">
        <v>119</v>
      </c>
      <c r="B27" s="55">
        <v>180</v>
      </c>
      <c r="C27" s="114"/>
    </row>
    <row r="28" spans="1:3" ht="12" customHeight="1">
      <c r="A28" s="49" t="s">
        <v>169</v>
      </c>
      <c r="B28" s="55">
        <v>190</v>
      </c>
      <c r="C28" s="114"/>
    </row>
    <row r="29" spans="1:3">
      <c r="A29" s="56" t="s">
        <v>120</v>
      </c>
      <c r="B29" s="55">
        <v>200</v>
      </c>
      <c r="C29" s="114"/>
    </row>
    <row r="30" spans="1:3">
      <c r="A30" s="49" t="s">
        <v>170</v>
      </c>
      <c r="B30" s="55">
        <v>210</v>
      </c>
      <c r="C30" s="114"/>
    </row>
    <row r="31" spans="1:3" ht="12" customHeight="1">
      <c r="A31" s="51" t="s">
        <v>121</v>
      </c>
      <c r="B31" s="48">
        <v>220</v>
      </c>
      <c r="C31" s="114">
        <v>4780026.3</v>
      </c>
    </row>
    <row r="32" spans="1:3">
      <c r="A32" s="49" t="s">
        <v>122</v>
      </c>
      <c r="B32" s="55">
        <v>230</v>
      </c>
      <c r="C32" s="114"/>
    </row>
    <row r="33" spans="1:3" ht="11.25" customHeight="1">
      <c r="A33" s="51" t="s">
        <v>123</v>
      </c>
      <c r="B33" s="48">
        <v>240</v>
      </c>
      <c r="C33" s="114">
        <v>4780026.3</v>
      </c>
    </row>
    <row r="34" spans="1:3">
      <c r="A34" s="49" t="s">
        <v>171</v>
      </c>
      <c r="B34" s="55">
        <v>250</v>
      </c>
      <c r="C34" s="114"/>
    </row>
    <row r="35" spans="1:3">
      <c r="A35" s="49" t="s">
        <v>124</v>
      </c>
      <c r="B35" s="55">
        <v>251</v>
      </c>
      <c r="C35" s="114"/>
    </row>
    <row r="36" spans="1:3">
      <c r="A36" s="49" t="s">
        <v>125</v>
      </c>
      <c r="B36" s="55">
        <v>260</v>
      </c>
      <c r="C36" s="114">
        <v>4625226.3</v>
      </c>
    </row>
    <row r="37" spans="1:3">
      <c r="A37" s="51" t="s">
        <v>126</v>
      </c>
      <c r="B37" s="48">
        <v>270</v>
      </c>
      <c r="C37" s="114">
        <v>154800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tabSelected="1" view="pageBreakPreview" zoomScaleNormal="100" zoomScaleSheetLayoutView="100" workbookViewId="0">
      <selection activeCell="E14" sqref="E14"/>
    </sheetView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5703125" style="15" customWidth="1"/>
    <col min="9" max="16384" width="9.140625" style="15"/>
  </cols>
  <sheetData>
    <row r="2" spans="1:9" ht="14.45" customHeight="1">
      <c r="A2" s="2" t="s">
        <v>158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161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IV квартал  2017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139</v>
      </c>
      <c r="G7" s="61" t="s">
        <v>140</v>
      </c>
      <c r="H7" s="61" t="s">
        <v>141</v>
      </c>
    </row>
    <row r="8" spans="1:9" ht="15.75">
      <c r="A8" s="58">
        <v>1</v>
      </c>
      <c r="B8" s="59" t="s">
        <v>2</v>
      </c>
      <c r="C8" s="69" t="s">
        <v>133</v>
      </c>
      <c r="D8" s="110">
        <v>0.17</v>
      </c>
      <c r="E8" s="111">
        <v>0.6</v>
      </c>
      <c r="F8" s="67">
        <f>'Форма № 2'!C33/(('Форма №1'!C57+'Форма №1'!D57)/2)</f>
        <v>0.63230698128677942</v>
      </c>
      <c r="G8" s="91">
        <f>IF(E8&gt;0,F8/E8*100,0)</f>
        <v>105.38449688112992</v>
      </c>
      <c r="H8" s="91">
        <f t="shared" ref="H8:H15" si="0">G8*D8/100</f>
        <v>0.17915364469792089</v>
      </c>
      <c r="I8" s="63"/>
    </row>
    <row r="9" spans="1:9" ht="15.75">
      <c r="A9" s="58">
        <f>A8+1</f>
        <v>2</v>
      </c>
      <c r="B9" s="59" t="s">
        <v>3</v>
      </c>
      <c r="C9" s="69" t="s">
        <v>134</v>
      </c>
      <c r="D9" s="110">
        <v>0.17</v>
      </c>
      <c r="E9" s="111">
        <v>0.3</v>
      </c>
      <c r="F9" s="67">
        <f>('Форма №1'!D54+'Форма №1'!D49)/'Форма №1'!D83</f>
        <v>6.8898241721512224E-2</v>
      </c>
      <c r="G9" s="91">
        <f>IF(E9&gt;0,F9/E9*100,0)</f>
        <v>22.966080573837409</v>
      </c>
      <c r="H9" s="91">
        <f t="shared" si="0"/>
        <v>3.9042336975523596E-2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135</v>
      </c>
      <c r="D10" s="110">
        <v>0.17</v>
      </c>
      <c r="E10" s="111">
        <v>3</v>
      </c>
      <c r="F10" s="67">
        <f>'Форма №1'!D68/('Форма №1'!D102-'Форма №1'!D70)</f>
        <v>4.6011652539615353</v>
      </c>
      <c r="G10" s="91">
        <f>IF(E10&gt;0,F10/E10*100,0)</f>
        <v>153.37217513205118</v>
      </c>
      <c r="H10" s="91">
        <f t="shared" si="0"/>
        <v>0.26073269772448704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159</v>
      </c>
      <c r="D11" s="110">
        <v>0.16</v>
      </c>
      <c r="E11" s="111">
        <v>40</v>
      </c>
      <c r="F11" s="87">
        <f>91/('Форма № 2'!C10/(('Форма №1'!C84+'Форма №1'!D84)/2))</f>
        <v>28.354100541737289</v>
      </c>
      <c r="G11" s="96">
        <f>IF(E11&gt;0,E11/F11*100,0)</f>
        <v>141.07306962927609</v>
      </c>
      <c r="H11" s="96">
        <f t="shared" si="0"/>
        <v>0.22571691140684177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159</v>
      </c>
      <c r="D12" s="110">
        <v>0.16</v>
      </c>
      <c r="E12" s="111">
        <v>5</v>
      </c>
      <c r="F12" s="87">
        <f>91/('Форма № 2'!C10/(('Форма №1'!C37+'Форма №1'!D37)/2))</f>
        <v>5.1331372773019268</v>
      </c>
      <c r="G12" s="96">
        <f>IF(E12&gt;0,E12/F12*100,0)</f>
        <v>97.406317616116695</v>
      </c>
      <c r="H12" s="96">
        <f t="shared" si="0"/>
        <v>0.15585010818578671</v>
      </c>
      <c r="I12" s="98"/>
    </row>
    <row r="13" spans="1:9" ht="15.75">
      <c r="A13" s="58">
        <f>A12+1</f>
        <v>6</v>
      </c>
      <c r="B13" s="59" t="s">
        <v>7</v>
      </c>
      <c r="C13" s="70" t="s">
        <v>138</v>
      </c>
      <c r="D13" s="110">
        <v>0.17</v>
      </c>
      <c r="E13" s="111">
        <v>2</v>
      </c>
      <c r="F13" s="68">
        <f>'Форма №1'!D56/('Форма №1'!D102-'Форма №1'!D70)</f>
        <v>0.30269991828481252</v>
      </c>
      <c r="G13" s="91">
        <f>IF(E13&gt;0,F13/E13*100,0)</f>
        <v>15.134995914240626</v>
      </c>
      <c r="H13" s="91">
        <f t="shared" si="0"/>
        <v>2.5729493054209067E-2</v>
      </c>
      <c r="I13" s="63"/>
    </row>
    <row r="14" spans="1:9" ht="15.75">
      <c r="A14" s="58">
        <f t="shared" si="1"/>
        <v>7</v>
      </c>
      <c r="B14" s="59" t="s">
        <v>137</v>
      </c>
      <c r="C14" s="70"/>
      <c r="D14" s="110"/>
      <c r="E14" s="111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127</v>
      </c>
      <c r="C15" s="71"/>
      <c r="D15" s="112"/>
      <c r="E15" s="113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128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88.622519204476902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158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139</v>
      </c>
      <c r="G24" s="83" t="s">
        <v>140</v>
      </c>
      <c r="H24" s="83" t="s">
        <v>141</v>
      </c>
    </row>
    <row r="25" spans="1:8" ht="15.75">
      <c r="A25" s="92">
        <v>1</v>
      </c>
      <c r="B25" s="93" t="s">
        <v>9</v>
      </c>
      <c r="C25" s="94" t="s">
        <v>136</v>
      </c>
      <c r="D25" s="101">
        <v>0</v>
      </c>
      <c r="E25" s="101">
        <v>0.5</v>
      </c>
      <c r="F25" s="95">
        <f>'Форма №1'!D11/'Форма №1'!D10</f>
        <v>0.21065982442164746</v>
      </c>
      <c r="G25" s="96">
        <f>IF(E25&gt;0,E25/F25*100,0)</f>
        <v>237.34948102834355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143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144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145</v>
      </c>
      <c r="C29" s="69" t="s">
        <v>154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146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147</v>
      </c>
      <c r="C31" s="69" t="s">
        <v>155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148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149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150</v>
      </c>
      <c r="C34" s="94" t="s">
        <v>156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151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152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153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129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142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2017-04-28T07:23:46Z</cp:lastPrinted>
  <dcterms:created xsi:type="dcterms:W3CDTF">2016-02-18T09:40:36Z</dcterms:created>
  <dcterms:modified xsi:type="dcterms:W3CDTF">2018-02-28T16:53:58Z</dcterms:modified>
</cp:coreProperties>
</file>